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KOIOS\EMPRESAS\METRO JUNIORS\"/>
    </mc:Choice>
  </mc:AlternateContent>
  <xr:revisionPtr revIDLastSave="0" documentId="13_ncr:1_{914EE37E-0868-4BD9-A168-C8F008CF116F}" xr6:coauthVersionLast="47" xr6:coauthVersionMax="47" xr10:uidLastSave="{00000000-0000-0000-0000-000000000000}"/>
  <bookViews>
    <workbookView xWindow="-120" yWindow="-120" windowWidth="20730" windowHeight="11040" xr2:uid="{00000000-000D-0000-FFFF-FFFF00000000}"/>
  </bookViews>
  <sheets>
    <sheet name="VISITANTES" sheetId="13" r:id="rId1"/>
    <sheet name="SERVICIOS GENERALES" sheetId="11" r:id="rId2"/>
    <sheet name="CONDUCTORES" sheetId="10" r:id="rId3"/>
    <sheet name="AREA ADMINISTRATIVA" sheetId="7" r:id="rId4"/>
    <sheet name="Instructivo" sheetId="1" r:id="rId5"/>
    <sheet name="Contratistas" sheetId="3" state="hidden" r:id="rId6"/>
    <sheet name="T - Calificación" sheetId="4" state="hidden" r:id="rId7"/>
    <sheet name="T - Riesgos y Peligros" sheetId="5" r:id="rId8"/>
    <sheet name="PRIORIZACION RIESGOS" sheetId="12" r:id="rId9"/>
  </sheets>
  <externalReferences>
    <externalReference r:id="rId10"/>
  </externalReferences>
  <definedNames>
    <definedName name="_xlnm._FilterDatabase" localSheetId="3" hidden="1">'AREA ADMINISTRATIVA'!$B$7:$AI$22</definedName>
    <definedName name="_xlnm._FilterDatabase" localSheetId="2" hidden="1">CONDUCTORES!$B$7:$AI$24</definedName>
    <definedName name="_xlnm._FilterDatabase" localSheetId="5" hidden="1">Contratistas!$A$7:$IK$32</definedName>
    <definedName name="_xlnm._FilterDatabase" localSheetId="1" hidden="1">'SERVICIOS GENERALES'!$B$7:$AI$21</definedName>
    <definedName name="_xlnm._FilterDatabase" localSheetId="0" hidden="1">VISITANTES!$B$7:$AI$17</definedName>
    <definedName name="Aceptabilidad">'T - Calificación'!$B$49:$B$52</definedName>
    <definedName name="_xlnm.Print_Area" localSheetId="6">'T - Calificación'!$A$1:$AZ$52</definedName>
    <definedName name="Consecuencias" localSheetId="7">'[1]T - Calificación'!$B$32:$B$35</definedName>
    <definedName name="Consecuencias">'T - Calificación'!$B$32:$B$35</definedName>
    <definedName name="Deficiencia" localSheetId="7">'[1]T - Calificación'!$B$8:$B$11</definedName>
    <definedName name="Deficiencia">'T - Calificación'!$B$8:$B$11</definedName>
    <definedName name="Exposicion" localSheetId="7">'[1]T - Calificación'!$B$16:$B$19</definedName>
    <definedName name="Exposicion">'T - Calificación'!$B$16:$B$19</definedName>
    <definedName name="I">'T - Calificación'!$B$49</definedName>
    <definedName name="II">'T - Calificación'!$B$50</definedName>
    <definedName name="III">'T - Calificación'!$B$51</definedName>
    <definedName name="IV">'T - Calificación'!$B$52</definedName>
    <definedName name="N.C" localSheetId="3">#REF!</definedName>
    <definedName name="N.C" localSheetId="2">#REF!</definedName>
    <definedName name="N.C" localSheetId="1">#REF!</definedName>
    <definedName name="N.C" localSheetId="0">#REF!</definedName>
    <definedName name="N.C">#REF!</definedName>
    <definedName name="Probabilidad">'T - Calificación'!$A$24:$A$27</definedName>
    <definedName name="Riesgo">'T - Calificación'!$A$41:$A$44</definedName>
    <definedName name="RIESGOS">'[1]T - Riesgos para Base'!$A$2:$L$2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29" i="10" l="1"/>
  <c r="S29" i="10" s="1"/>
  <c r="T29" i="10" s="1"/>
  <c r="U29" i="10" s="1"/>
  <c r="S28" i="10"/>
  <c r="T28" i="10" s="1"/>
  <c r="U28" i="10" s="1"/>
  <c r="P28" i="10"/>
  <c r="Q28" i="10" s="1"/>
  <c r="P26" i="10"/>
  <c r="Q26" i="10" s="1"/>
  <c r="P27" i="10"/>
  <c r="S27" i="10" s="1"/>
  <c r="T27" i="10" s="1"/>
  <c r="U27" i="10" s="1"/>
  <c r="P25" i="10"/>
  <c r="S25" i="10" s="1"/>
  <c r="T25" i="10" s="1"/>
  <c r="U25" i="10" s="1"/>
  <c r="S13" i="10"/>
  <c r="T13" i="10" s="1"/>
  <c r="U13" i="10" s="1"/>
  <c r="Q13" i="10"/>
  <c r="S12" i="10"/>
  <c r="T12" i="10" s="1"/>
  <c r="U12" i="10" s="1"/>
  <c r="Q12" i="10"/>
  <c r="P17" i="13"/>
  <c r="S17" i="13" s="1"/>
  <c r="T17" i="13" s="1"/>
  <c r="U17" i="13" s="1"/>
  <c r="S16" i="13"/>
  <c r="T16" i="13" s="1"/>
  <c r="U16" i="13" s="1"/>
  <c r="Q16" i="13"/>
  <c r="P15" i="13"/>
  <c r="S15" i="13" s="1"/>
  <c r="T15" i="13" s="1"/>
  <c r="U15" i="13" s="1"/>
  <c r="P14" i="13"/>
  <c r="S14" i="13"/>
  <c r="T14" i="13"/>
  <c r="U14" i="13" s="1"/>
  <c r="P13" i="13"/>
  <c r="S13" i="13"/>
  <c r="T13" i="13"/>
  <c r="U13" i="13" s="1"/>
  <c r="P12" i="13"/>
  <c r="S12" i="13"/>
  <c r="T12" i="13"/>
  <c r="U12" i="13" s="1"/>
  <c r="P11" i="13"/>
  <c r="S11" i="13"/>
  <c r="T11" i="13"/>
  <c r="U11" i="13" s="1"/>
  <c r="P10" i="13"/>
  <c r="S10" i="13" s="1"/>
  <c r="T10" i="13" s="1"/>
  <c r="U10" i="13" s="1"/>
  <c r="S9" i="13"/>
  <c r="T9" i="13"/>
  <c r="U9" i="13" s="1"/>
  <c r="Q9" i="13"/>
  <c r="S8" i="13"/>
  <c r="T8" i="13"/>
  <c r="U8" i="13" s="1"/>
  <c r="Q8" i="13"/>
  <c r="S14" i="10"/>
  <c r="T14" i="10" s="1"/>
  <c r="U14" i="10" s="1"/>
  <c r="Q14" i="10"/>
  <c r="P23" i="10"/>
  <c r="Q23" i="10" s="1"/>
  <c r="P22" i="10"/>
  <c r="S22" i="10" s="1"/>
  <c r="T22" i="10" s="1"/>
  <c r="U22" i="10" s="1"/>
  <c r="P18" i="10"/>
  <c r="S18" i="10" s="1"/>
  <c r="T18" i="10" s="1"/>
  <c r="U18" i="10" s="1"/>
  <c r="P19" i="10"/>
  <c r="S19" i="10" s="1"/>
  <c r="T19" i="10" s="1"/>
  <c r="U19" i="10" s="1"/>
  <c r="S10" i="10"/>
  <c r="T10" i="10"/>
  <c r="U10" i="10" s="1"/>
  <c r="Q10" i="10"/>
  <c r="Q15" i="13"/>
  <c r="S23" i="10"/>
  <c r="T23" i="10" s="1"/>
  <c r="U23" i="10" s="1"/>
  <c r="Q18" i="10"/>
  <c r="Q11" i="13"/>
  <c r="Q13" i="13"/>
  <c r="Q12" i="13"/>
  <c r="Q14" i="13"/>
  <c r="Q17" i="13"/>
  <c r="S11" i="10"/>
  <c r="T11" i="10" s="1"/>
  <c r="U11" i="10" s="1"/>
  <c r="Q11" i="10"/>
  <c r="S13" i="11"/>
  <c r="T13" i="11" s="1"/>
  <c r="U13" i="11" s="1"/>
  <c r="Q13" i="11"/>
  <c r="P18" i="11"/>
  <c r="S18" i="11" s="1"/>
  <c r="T18" i="11" s="1"/>
  <c r="U18" i="11" s="1"/>
  <c r="P17" i="11"/>
  <c r="S17" i="11" s="1"/>
  <c r="T17" i="11" s="1"/>
  <c r="U17" i="11" s="1"/>
  <c r="P16" i="11"/>
  <c r="S16" i="11" s="1"/>
  <c r="T16" i="11" s="1"/>
  <c r="U16" i="11" s="1"/>
  <c r="Q16" i="11"/>
  <c r="S12" i="11"/>
  <c r="T12" i="11"/>
  <c r="U12" i="11" s="1"/>
  <c r="Q12" i="11"/>
  <c r="S9" i="11"/>
  <c r="T9" i="11"/>
  <c r="U9" i="11" s="1"/>
  <c r="Q9" i="11"/>
  <c r="S21" i="7"/>
  <c r="T21" i="7"/>
  <c r="U21" i="7" s="1"/>
  <c r="Q21" i="7"/>
  <c r="P19" i="7"/>
  <c r="S19" i="7"/>
  <c r="T19" i="7" s="1"/>
  <c r="U19" i="7" s="1"/>
  <c r="S13" i="7"/>
  <c r="T13" i="7"/>
  <c r="U13" i="7" s="1"/>
  <c r="Q13" i="7"/>
  <c r="S14" i="7"/>
  <c r="T14" i="7"/>
  <c r="U14" i="7" s="1"/>
  <c r="Q14" i="7"/>
  <c r="S9" i="7"/>
  <c r="T9" i="7"/>
  <c r="U9" i="7" s="1"/>
  <c r="Q9" i="7"/>
  <c r="S10" i="7"/>
  <c r="T10" i="7"/>
  <c r="U10" i="7" s="1"/>
  <c r="Q10" i="7"/>
  <c r="Q19" i="7"/>
  <c r="S12" i="7"/>
  <c r="T12" i="7" s="1"/>
  <c r="U12" i="7" s="1"/>
  <c r="Q12" i="7"/>
  <c r="S11" i="7"/>
  <c r="T11" i="7"/>
  <c r="Q11" i="7"/>
  <c r="Q8" i="7"/>
  <c r="S8" i="7"/>
  <c r="T8" i="7"/>
  <c r="U8" i="7" s="1"/>
  <c r="P15" i="11"/>
  <c r="S15" i="11"/>
  <c r="T15" i="11" s="1"/>
  <c r="U15" i="11" s="1"/>
  <c r="P14" i="11"/>
  <c r="S14" i="11"/>
  <c r="T14" i="11" s="1"/>
  <c r="U14" i="11" s="1"/>
  <c r="S11" i="11"/>
  <c r="T11" i="11"/>
  <c r="U11" i="11" s="1"/>
  <c r="S10" i="11"/>
  <c r="T10" i="11" s="1"/>
  <c r="U10" i="11" s="1"/>
  <c r="P24" i="10"/>
  <c r="S24" i="10" s="1"/>
  <c r="T24" i="10" s="1"/>
  <c r="U24" i="10" s="1"/>
  <c r="P15" i="10"/>
  <c r="S15" i="10" s="1"/>
  <c r="T15" i="10" s="1"/>
  <c r="U15" i="10" s="1"/>
  <c r="Q9" i="10"/>
  <c r="S8" i="10"/>
  <c r="T8" i="10" s="1"/>
  <c r="U8" i="10" s="1"/>
  <c r="P20" i="11"/>
  <c r="S20" i="11"/>
  <c r="T20" i="11" s="1"/>
  <c r="U20" i="11" s="1"/>
  <c r="P20" i="10"/>
  <c r="S20" i="10" s="1"/>
  <c r="T20" i="10" s="1"/>
  <c r="U20" i="10" s="1"/>
  <c r="P16" i="10"/>
  <c r="Q16" i="10" s="1"/>
  <c r="P21" i="10"/>
  <c r="S21" i="10" s="1"/>
  <c r="T21" i="10" s="1"/>
  <c r="U21" i="10" s="1"/>
  <c r="Q11" i="11"/>
  <c r="Q15" i="11"/>
  <c r="Q14" i="11"/>
  <c r="Q10" i="11"/>
  <c r="Q24" i="10"/>
  <c r="S9" i="10"/>
  <c r="T9" i="10" s="1"/>
  <c r="U9" i="10" s="1"/>
  <c r="Q8" i="10"/>
  <c r="Q20" i="11"/>
  <c r="Q20" i="10"/>
  <c r="P19" i="11"/>
  <c r="S19" i="11"/>
  <c r="T19" i="11" s="1"/>
  <c r="U19" i="11" s="1"/>
  <c r="P17" i="10"/>
  <c r="S17" i="10"/>
  <c r="T17" i="10" s="1"/>
  <c r="U17" i="10" s="1"/>
  <c r="P18" i="7"/>
  <c r="Q18" i="7" s="1"/>
  <c r="S18" i="7"/>
  <c r="T18" i="7" s="1"/>
  <c r="U18" i="7" s="1"/>
  <c r="Q19" i="11"/>
  <c r="Q17" i="10"/>
  <c r="P20" i="7"/>
  <c r="S20" i="7" s="1"/>
  <c r="T20" i="7" s="1"/>
  <c r="U20" i="7" s="1"/>
  <c r="P22" i="7"/>
  <c r="S22" i="7" s="1"/>
  <c r="T22" i="7" s="1"/>
  <c r="U22" i="7" s="1"/>
  <c r="P17" i="7"/>
  <c r="Q17" i="7" s="1"/>
  <c r="P16" i="7"/>
  <c r="S16" i="7" s="1"/>
  <c r="T16" i="7" s="1"/>
  <c r="U16" i="7" s="1"/>
  <c r="P15" i="7"/>
  <c r="S15" i="7" s="1"/>
  <c r="T15" i="7" s="1"/>
  <c r="U15" i="7" s="1"/>
  <c r="U11" i="7"/>
  <c r="Q32" i="3"/>
  <c r="T32" i="3" s="1"/>
  <c r="U32" i="3" s="1"/>
  <c r="V32" i="3" s="1"/>
  <c r="Q31" i="3"/>
  <c r="T31" i="3" s="1"/>
  <c r="U31" i="3" s="1"/>
  <c r="V31" i="3" s="1"/>
  <c r="Q30" i="3"/>
  <c r="T30" i="3" s="1"/>
  <c r="U30" i="3" s="1"/>
  <c r="V30" i="3" s="1"/>
  <c r="Q29" i="3"/>
  <c r="T29" i="3"/>
  <c r="U29" i="3" s="1"/>
  <c r="V29" i="3" s="1"/>
  <c r="Q28" i="3"/>
  <c r="T28" i="3"/>
  <c r="U28" i="3" s="1"/>
  <c r="V28" i="3" s="1"/>
  <c r="Q27" i="3"/>
  <c r="Q26" i="3"/>
  <c r="T26" i="3" s="1"/>
  <c r="U26" i="3" s="1"/>
  <c r="Q25" i="3"/>
  <c r="Q24" i="3"/>
  <c r="T24" i="3" s="1"/>
  <c r="Q23" i="3"/>
  <c r="R23" i="3" s="1"/>
  <c r="Q22" i="3"/>
  <c r="T22" i="3" s="1"/>
  <c r="Q21" i="3"/>
  <c r="T21" i="3" s="1"/>
  <c r="U21" i="3" s="1"/>
  <c r="Q20" i="3"/>
  <c r="Q19" i="3"/>
  <c r="R19" i="3" s="1"/>
  <c r="Q18" i="3"/>
  <c r="T18" i="3" s="1"/>
  <c r="Q17" i="3"/>
  <c r="T17" i="3" s="1"/>
  <c r="Q16" i="3"/>
  <c r="R16" i="3" s="1"/>
  <c r="Q15" i="3"/>
  <c r="R15" i="3" s="1"/>
  <c r="Q14" i="3"/>
  <c r="T14" i="3" s="1"/>
  <c r="U14" i="3" s="1"/>
  <c r="V14" i="3" s="1"/>
  <c r="Q13" i="3"/>
  <c r="T13" i="3"/>
  <c r="U13" i="3" s="1"/>
  <c r="V13" i="3" s="1"/>
  <c r="Q12" i="3"/>
  <c r="R12" i="3"/>
  <c r="Q11" i="3"/>
  <c r="T11" i="3"/>
  <c r="U11" i="3" s="1"/>
  <c r="V11" i="3" s="1"/>
  <c r="Q10" i="3"/>
  <c r="Q9" i="3"/>
  <c r="T9" i="3" s="1"/>
  <c r="U9" i="3" s="1"/>
  <c r="V9" i="3" s="1"/>
  <c r="Q8" i="3"/>
  <c r="T8" i="3"/>
  <c r="U8" i="3" s="1"/>
  <c r="V8" i="3" s="1"/>
  <c r="T12" i="3"/>
  <c r="U12" i="3" s="1"/>
  <c r="V12" i="3" s="1"/>
  <c r="R8" i="3"/>
  <c r="T15" i="3"/>
  <c r="U15" i="3" s="1"/>
  <c r="V15" i="3" s="1"/>
  <c r="R29" i="3"/>
  <c r="R18" i="3"/>
  <c r="T16" i="3"/>
  <c r="U16" i="3" s="1"/>
  <c r="V16" i="3" s="1"/>
  <c r="R11" i="3"/>
  <c r="R22" i="3"/>
  <c r="R28" i="3"/>
  <c r="R26" i="3"/>
  <c r="R13" i="3"/>
  <c r="T27" i="3"/>
  <c r="R27" i="3"/>
  <c r="T10" i="3"/>
  <c r="U10" i="3"/>
  <c r="V10" i="3" s="1"/>
  <c r="R10" i="3"/>
  <c r="R30" i="3"/>
  <c r="R9" i="3"/>
  <c r="R14" i="3"/>
  <c r="T20" i="3"/>
  <c r="R20" i="3"/>
  <c r="T25" i="3"/>
  <c r="R25" i="3"/>
  <c r="Q29" i="10" l="1"/>
  <c r="Q21" i="10"/>
  <c r="Q27" i="10"/>
  <c r="Q22" i="10"/>
  <c r="S16" i="10"/>
  <c r="T16" i="10" s="1"/>
  <c r="U16" i="10" s="1"/>
  <c r="Q15" i="10"/>
  <c r="S26" i="10"/>
  <c r="T26" i="10" s="1"/>
  <c r="U26" i="10" s="1"/>
  <c r="Q19" i="10"/>
  <c r="Q25" i="10"/>
  <c r="R24" i="3"/>
  <c r="T23" i="3"/>
  <c r="T19" i="3"/>
  <c r="R32" i="3"/>
  <c r="Q20" i="7"/>
  <c r="Q16" i="7"/>
  <c r="Q18" i="11"/>
  <c r="R21" i="3"/>
  <c r="R17" i="3"/>
  <c r="Q15" i="7"/>
  <c r="S17" i="7"/>
  <c r="T17" i="7" s="1"/>
  <c r="U17" i="7" s="1"/>
  <c r="R31" i="3"/>
  <c r="Q22" i="7"/>
  <c r="Q17" i="11"/>
  <c r="Q1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GILCAR</author>
  </authors>
  <commentList>
    <comment ref="N7" authorId="0" shapeId="0" xr:uid="{00000000-0006-0000-0000-000001000000}">
      <text>
        <r>
          <rPr>
            <sz val="9"/>
            <color indexed="81"/>
            <rFont val="Tahoma"/>
            <family val="2"/>
          </rPr>
          <t>AXACOLPATRIA
10 MUY ALTO
6   ALTO
2   MEDIO
0   BAJO</t>
        </r>
      </text>
    </comment>
    <comment ref="O7" authorId="0" shapeId="0" xr:uid="{00000000-0006-0000-0000-000002000000}">
      <text>
        <r>
          <rPr>
            <b/>
            <sz val="9"/>
            <color indexed="81"/>
            <rFont val="Tahoma"/>
            <family val="2"/>
          </rPr>
          <t>AXA COLPATRIA</t>
        </r>
        <r>
          <rPr>
            <sz val="9"/>
            <color indexed="81"/>
            <rFont val="Tahoma"/>
            <family val="2"/>
          </rPr>
          <t xml:space="preserve">
4: Exposición Continua
3: Exposición Frecuente
2: Exposición ocasional
1: Exposición esporádica</t>
        </r>
      </text>
    </comment>
    <comment ref="Q7" authorId="0" shapeId="0" xr:uid="{00000000-0006-0000-0000-000003000000}">
      <text>
        <r>
          <rPr>
            <b/>
            <sz val="9"/>
            <color indexed="81"/>
            <rFont val="Tahoma"/>
            <family val="2"/>
          </rPr>
          <t>AXACOLPATRIA</t>
        </r>
        <r>
          <rPr>
            <sz val="9"/>
            <color indexed="81"/>
            <rFont val="Tahoma"/>
            <family val="2"/>
          </rPr>
          <t xml:space="preserve">
Muy Alto:40 -24
Alto: 20 - 10
Medio: 8 - 6
Bajo 4 - 2
</t>
        </r>
      </text>
    </comment>
    <comment ref="R7" authorId="0" shapeId="0" xr:uid="{00000000-0006-0000-0000-000004000000}">
      <text>
        <r>
          <rPr>
            <b/>
            <sz val="9"/>
            <color indexed="81"/>
            <rFont val="Tahoma"/>
            <family val="2"/>
          </rPr>
          <t>AXACOLPATRIA</t>
        </r>
        <r>
          <rPr>
            <sz val="9"/>
            <color indexed="81"/>
            <rFont val="Tahoma"/>
            <family val="2"/>
          </rPr>
          <t xml:space="preserve">
100:Muerte
60: Lesiones graves, invalidez
25:Lesiones con ILT
10:Lesiones que no requieren hospitalización</t>
        </r>
      </text>
    </comment>
    <comment ref="S7" authorId="0" shapeId="0" xr:uid="{00000000-0006-0000-0000-000005000000}">
      <text>
        <r>
          <rPr>
            <b/>
            <sz val="9"/>
            <color indexed="81"/>
            <rFont val="Tahoma"/>
            <family val="2"/>
          </rPr>
          <t>AXACOLPATRIA</t>
        </r>
        <r>
          <rPr>
            <sz val="9"/>
            <color indexed="81"/>
            <rFont val="Tahoma"/>
            <family val="2"/>
          </rPr>
          <t xml:space="preserve">
600 - 4000: I
150 - 500: II
40   -  120: III
20: IV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GILCAR</author>
    <author>Yenifer Alejandra Suarez Monico</author>
  </authors>
  <commentList>
    <comment ref="N7" authorId="0" shapeId="0" xr:uid="{00000000-0006-0000-0100-000001000000}">
      <text>
        <r>
          <rPr>
            <sz val="9"/>
            <color indexed="81"/>
            <rFont val="Tahoma"/>
            <family val="2"/>
          </rPr>
          <t>AXACOLPATRIA
10 MUY ALTO
6   ALTO
2   MEDIO
0   BAJO</t>
        </r>
      </text>
    </comment>
    <comment ref="O7" authorId="0" shapeId="0" xr:uid="{00000000-0006-0000-0100-000002000000}">
      <text>
        <r>
          <rPr>
            <b/>
            <sz val="9"/>
            <color indexed="81"/>
            <rFont val="Tahoma"/>
            <family val="2"/>
          </rPr>
          <t>AXA COLPATRIA</t>
        </r>
        <r>
          <rPr>
            <sz val="9"/>
            <color indexed="81"/>
            <rFont val="Tahoma"/>
            <family val="2"/>
          </rPr>
          <t xml:space="preserve">
4: Exposición Continua
3: Exposición Frecuente
2: Exposición ocasional
1: Exposición esporádica</t>
        </r>
      </text>
    </comment>
    <comment ref="Q7" authorId="0" shapeId="0" xr:uid="{00000000-0006-0000-0100-000003000000}">
      <text>
        <r>
          <rPr>
            <b/>
            <sz val="9"/>
            <color indexed="81"/>
            <rFont val="Tahoma"/>
            <family val="2"/>
          </rPr>
          <t>AXACOLPATRIA</t>
        </r>
        <r>
          <rPr>
            <sz val="9"/>
            <color indexed="81"/>
            <rFont val="Tahoma"/>
            <family val="2"/>
          </rPr>
          <t xml:space="preserve">
Muy Alto:40 -24
Alto: 20 - 10
Medio: 8 - 6
Bajo 4 - 2
</t>
        </r>
      </text>
    </comment>
    <comment ref="R7" authorId="0" shapeId="0" xr:uid="{00000000-0006-0000-0100-000004000000}">
      <text>
        <r>
          <rPr>
            <b/>
            <sz val="9"/>
            <color indexed="81"/>
            <rFont val="Tahoma"/>
            <family val="2"/>
          </rPr>
          <t>AXACOLPATRIA</t>
        </r>
        <r>
          <rPr>
            <sz val="9"/>
            <color indexed="81"/>
            <rFont val="Tahoma"/>
            <family val="2"/>
          </rPr>
          <t xml:space="preserve">
100:Muerte
60: Lesiones graves, invalidez
25:Lesiones con ILT
10:Lesiones que no requieren hospitalización</t>
        </r>
      </text>
    </comment>
    <comment ref="S7" authorId="0" shapeId="0" xr:uid="{00000000-0006-0000-0100-000005000000}">
      <text>
        <r>
          <rPr>
            <b/>
            <sz val="9"/>
            <color indexed="81"/>
            <rFont val="Tahoma"/>
            <family val="2"/>
          </rPr>
          <t>AXACOLPATRIA</t>
        </r>
        <r>
          <rPr>
            <sz val="9"/>
            <color indexed="81"/>
            <rFont val="Tahoma"/>
            <family val="2"/>
          </rPr>
          <t xml:space="preserve">
600 - 4000: I
150 - 500: II
40   -  120: III
20: IV</t>
        </r>
      </text>
    </comment>
    <comment ref="AE10" authorId="1" shapeId="0" xr:uid="{00000000-0006-0000-0100-000006000000}">
      <text>
        <r>
          <rPr>
            <b/>
            <sz val="9"/>
            <color rgb="FF000000"/>
            <rFont val="Tahoma"/>
            <family val="2"/>
          </rPr>
          <t>Yenifer Alejandra Suarez Monico:</t>
        </r>
        <r>
          <rPr>
            <sz val="9"/>
            <color rgb="FF000000"/>
            <rFont val="Tahoma"/>
            <family val="2"/>
          </rPr>
          <t xml:space="preserve">
</t>
        </r>
        <r>
          <rPr>
            <sz val="9"/>
            <color rgb="FF000000"/>
            <rFont val="Tahoma"/>
            <family val="2"/>
          </rPr>
          <t>CAMBIARLO SI Y NO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GILCAR</author>
    <author>Yenifer Alejandra Suarez Monico</author>
  </authors>
  <commentList>
    <comment ref="N7" authorId="0" shapeId="0" xr:uid="{00000000-0006-0000-0200-000001000000}">
      <text>
        <r>
          <rPr>
            <sz val="9"/>
            <color indexed="81"/>
            <rFont val="Tahoma"/>
            <family val="2"/>
          </rPr>
          <t>AXACOLPATRIA
10 MUY ALTO
6   ALTO
2   MEDIO
0   BAJO</t>
        </r>
      </text>
    </comment>
    <comment ref="O7" authorId="0" shapeId="0" xr:uid="{00000000-0006-0000-0200-000002000000}">
      <text>
        <r>
          <rPr>
            <b/>
            <sz val="9"/>
            <color indexed="81"/>
            <rFont val="Tahoma"/>
            <family val="2"/>
          </rPr>
          <t>AXA COLPATRIA</t>
        </r>
        <r>
          <rPr>
            <sz val="9"/>
            <color indexed="81"/>
            <rFont val="Tahoma"/>
            <family val="2"/>
          </rPr>
          <t xml:space="preserve">
4: Exposición Continua
3: Exposición Frecuente
2: Exposición ocasional
1: Exposición esporádica</t>
        </r>
      </text>
    </comment>
    <comment ref="Q7" authorId="0" shapeId="0" xr:uid="{00000000-0006-0000-0200-000003000000}">
      <text>
        <r>
          <rPr>
            <b/>
            <sz val="9"/>
            <color indexed="81"/>
            <rFont val="Tahoma"/>
            <family val="2"/>
          </rPr>
          <t>AXACOLPATRIA</t>
        </r>
        <r>
          <rPr>
            <sz val="9"/>
            <color indexed="81"/>
            <rFont val="Tahoma"/>
            <family val="2"/>
          </rPr>
          <t xml:space="preserve">
Muy Alto:40 -24
Alto: 20 - 10
Medio: 8 - 6
Bajo 4 - 2
</t>
        </r>
      </text>
    </comment>
    <comment ref="R7" authorId="0" shapeId="0" xr:uid="{00000000-0006-0000-0200-000004000000}">
      <text>
        <r>
          <rPr>
            <b/>
            <sz val="9"/>
            <color indexed="81"/>
            <rFont val="Tahoma"/>
            <family val="2"/>
          </rPr>
          <t>AXACOLPATRIA</t>
        </r>
        <r>
          <rPr>
            <sz val="9"/>
            <color indexed="81"/>
            <rFont val="Tahoma"/>
            <family val="2"/>
          </rPr>
          <t xml:space="preserve">
100:Muerte
60: Lesiones graves, invalidez
25:Lesiones con ILT
10:Lesiones que no requieren hospitalización</t>
        </r>
      </text>
    </comment>
    <comment ref="S7" authorId="0" shapeId="0" xr:uid="{00000000-0006-0000-0200-000005000000}">
      <text>
        <r>
          <rPr>
            <b/>
            <sz val="9"/>
            <color indexed="81"/>
            <rFont val="Tahoma"/>
            <family val="2"/>
          </rPr>
          <t>AXACOLPATRIA</t>
        </r>
        <r>
          <rPr>
            <sz val="9"/>
            <color indexed="81"/>
            <rFont val="Tahoma"/>
            <family val="2"/>
          </rPr>
          <t xml:space="preserve">
600 - 4000: I
150 - 500: II
40   -  120: III
20: IV</t>
        </r>
      </text>
    </comment>
    <comment ref="AE8" authorId="1" shapeId="0" xr:uid="{00000000-0006-0000-0200-000006000000}">
      <text>
        <r>
          <rPr>
            <b/>
            <sz val="9"/>
            <color rgb="FF000000"/>
            <rFont val="Tahoma"/>
            <family val="2"/>
          </rPr>
          <t>Yenifer Alejandra Suarez Monico:</t>
        </r>
        <r>
          <rPr>
            <sz val="9"/>
            <color rgb="FF000000"/>
            <rFont val="Tahoma"/>
            <family val="2"/>
          </rPr>
          <t xml:space="preserve">
</t>
        </r>
        <r>
          <rPr>
            <sz val="9"/>
            <color rgb="FF000000"/>
            <rFont val="Tahoma"/>
            <family val="2"/>
          </rPr>
          <t>CAMBIARLO SI Y NO</t>
        </r>
      </text>
    </comment>
    <comment ref="AE12" authorId="1" shapeId="0" xr:uid="{00000000-0006-0000-0200-000007000000}">
      <text>
        <r>
          <rPr>
            <b/>
            <sz val="9"/>
            <color rgb="FF000000"/>
            <rFont val="Tahoma"/>
            <family val="2"/>
          </rPr>
          <t>Yenifer Alejandra Suarez Monico:</t>
        </r>
        <r>
          <rPr>
            <sz val="9"/>
            <color rgb="FF000000"/>
            <rFont val="Tahoma"/>
            <family val="2"/>
          </rPr>
          <t xml:space="preserve">
</t>
        </r>
        <r>
          <rPr>
            <sz val="9"/>
            <color rgb="FF000000"/>
            <rFont val="Tahoma"/>
            <family val="2"/>
          </rPr>
          <t>CAMBIARLO SI Y NO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GILCAR</author>
    <author>Yenifer Alejandra Suarez Monico</author>
  </authors>
  <commentList>
    <comment ref="N7" authorId="0" shapeId="0" xr:uid="{00000000-0006-0000-0300-000001000000}">
      <text>
        <r>
          <rPr>
            <sz val="9"/>
            <color indexed="81"/>
            <rFont val="Tahoma"/>
            <family val="2"/>
          </rPr>
          <t>AXACOLPATRIA
10 MUY ALTO
6   ALTO
2   MEDIO
0   BAJO</t>
        </r>
      </text>
    </comment>
    <comment ref="O7" authorId="0" shapeId="0" xr:uid="{00000000-0006-0000-0300-000002000000}">
      <text>
        <r>
          <rPr>
            <b/>
            <sz val="9"/>
            <color indexed="81"/>
            <rFont val="Tahoma"/>
            <family val="2"/>
          </rPr>
          <t>AXA COLPATRIA</t>
        </r>
        <r>
          <rPr>
            <sz val="9"/>
            <color indexed="81"/>
            <rFont val="Tahoma"/>
            <family val="2"/>
          </rPr>
          <t xml:space="preserve">
4: Exposición Continua
3: Exposición Frecuente
2: Exposición ocasional
1: Exposición esporádica</t>
        </r>
      </text>
    </comment>
    <comment ref="Q7" authorId="0" shapeId="0" xr:uid="{00000000-0006-0000-0300-000003000000}">
      <text>
        <r>
          <rPr>
            <b/>
            <sz val="9"/>
            <color indexed="81"/>
            <rFont val="Tahoma"/>
            <family val="2"/>
          </rPr>
          <t>AXACOLPATRIA</t>
        </r>
        <r>
          <rPr>
            <sz val="9"/>
            <color indexed="81"/>
            <rFont val="Tahoma"/>
            <family val="2"/>
          </rPr>
          <t xml:space="preserve">
Muy Alto:40 -24
Alto: 20 - 10
Medio: 8 - 6
Bajo 4 - 2
</t>
        </r>
      </text>
    </comment>
    <comment ref="R7" authorId="0" shapeId="0" xr:uid="{00000000-0006-0000-0300-000004000000}">
      <text>
        <r>
          <rPr>
            <b/>
            <sz val="9"/>
            <color indexed="81"/>
            <rFont val="Tahoma"/>
            <family val="2"/>
          </rPr>
          <t>AXACOLPATRIA</t>
        </r>
        <r>
          <rPr>
            <sz val="9"/>
            <color indexed="81"/>
            <rFont val="Tahoma"/>
            <family val="2"/>
          </rPr>
          <t xml:space="preserve">
100:Muerte
60: Lesiones graves, invalidez
25:Lesiones con ILT
10:Lesiones que no requieren hospitalización</t>
        </r>
      </text>
    </comment>
    <comment ref="S7" authorId="0" shapeId="0" xr:uid="{00000000-0006-0000-0300-000005000000}">
      <text>
        <r>
          <rPr>
            <b/>
            <sz val="9"/>
            <color indexed="81"/>
            <rFont val="Tahoma"/>
            <family val="2"/>
          </rPr>
          <t>AXACOLPATRIA</t>
        </r>
        <r>
          <rPr>
            <sz val="9"/>
            <color indexed="81"/>
            <rFont val="Tahoma"/>
            <family val="2"/>
          </rPr>
          <t xml:space="preserve">
600 - 4000: I
150 - 500: II
40   -  120: III
20: IV</t>
        </r>
      </text>
    </comment>
    <comment ref="AE8" authorId="1" shapeId="0" xr:uid="{00000000-0006-0000-0300-000006000000}">
      <text>
        <r>
          <rPr>
            <b/>
            <sz val="9"/>
            <color rgb="FF000000"/>
            <rFont val="Tahoma"/>
            <family val="2"/>
          </rPr>
          <t>Yenifer Alejandra Suarez Monico:</t>
        </r>
        <r>
          <rPr>
            <sz val="9"/>
            <color rgb="FF000000"/>
            <rFont val="Tahoma"/>
            <family val="2"/>
          </rPr>
          <t xml:space="preserve">
</t>
        </r>
        <r>
          <rPr>
            <sz val="9"/>
            <color rgb="FF000000"/>
            <rFont val="Tahoma"/>
            <family val="2"/>
          </rPr>
          <t>CAMBIARLO SI Y NO</t>
        </r>
      </text>
    </comment>
    <comment ref="AE9" authorId="1" shapeId="0" xr:uid="{00000000-0006-0000-0300-000007000000}">
      <text>
        <r>
          <rPr>
            <b/>
            <sz val="9"/>
            <color rgb="FF000000"/>
            <rFont val="Tahoma"/>
            <family val="2"/>
          </rPr>
          <t>Yenifer Alejandra Suarez Monico:</t>
        </r>
        <r>
          <rPr>
            <sz val="9"/>
            <color rgb="FF000000"/>
            <rFont val="Tahoma"/>
            <family val="2"/>
          </rPr>
          <t xml:space="preserve">
</t>
        </r>
        <r>
          <rPr>
            <sz val="9"/>
            <color rgb="FF000000"/>
            <rFont val="Tahoma"/>
            <family val="2"/>
          </rPr>
          <t>CAMBIARLO SI Y NO</t>
        </r>
      </text>
    </comment>
  </commentList>
</comments>
</file>

<file path=xl/sharedStrings.xml><?xml version="1.0" encoding="utf-8"?>
<sst xmlns="http://schemas.openxmlformats.org/spreadsheetml/2006/main" count="2581" uniqueCount="790">
  <si>
    <t xml:space="preserve">MATRIZ DE IDENTIFICACION VALORACION Y CONTROL DE RIESGOS </t>
  </si>
  <si>
    <t>Codigo:FSIG-08</t>
  </si>
  <si>
    <t>Versión 1</t>
  </si>
  <si>
    <t>Identificación de actividades</t>
  </si>
  <si>
    <t>Peligro</t>
  </si>
  <si>
    <t>Controles Existentes</t>
  </si>
  <si>
    <t>Evaluación del Riesgo</t>
  </si>
  <si>
    <t>Valoración del Riesgo</t>
  </si>
  <si>
    <t>Criterios para establecer controles</t>
  </si>
  <si>
    <t>Medidas de Intervención Propuestas</t>
  </si>
  <si>
    <t>Requisito legal asociado</t>
  </si>
  <si>
    <t xml:space="preserve">SEGUIMIENTO AL PLAN DE ACCIÓN PRIMERA REVISIÓN </t>
  </si>
  <si>
    <t>Proceso</t>
  </si>
  <si>
    <t>Zona/Lugar</t>
  </si>
  <si>
    <t>Cargo (s)</t>
  </si>
  <si>
    <t>Actividades</t>
  </si>
  <si>
    <t>Rutinario (SI o NO)</t>
  </si>
  <si>
    <t>Clasificación</t>
  </si>
  <si>
    <t>Descripción</t>
  </si>
  <si>
    <t>Especifico</t>
  </si>
  <si>
    <t>Efectos Posibles</t>
  </si>
  <si>
    <t>Fuente</t>
  </si>
  <si>
    <t>Medio</t>
  </si>
  <si>
    <t>Individuo</t>
  </si>
  <si>
    <t>Nivel de Deficiencia</t>
  </si>
  <si>
    <t>Nivel de Exposición</t>
  </si>
  <si>
    <t>Nivel de Probabilidad</t>
  </si>
  <si>
    <t>Interpretación de Nivel Probabilidad</t>
  </si>
  <si>
    <t>Nivel de Consecuencia</t>
  </si>
  <si>
    <t>Nivel de Riesgo (NR) e intervención</t>
  </si>
  <si>
    <t>Interpretación NR</t>
  </si>
  <si>
    <t>Aceptabilidad del Riesgo</t>
  </si>
  <si>
    <t>No. Expuestos</t>
  </si>
  <si>
    <t>Tiempo de Exposición. Horas (efectivas)/día</t>
  </si>
  <si>
    <t>Peor Consecuencia</t>
  </si>
  <si>
    <t>Existencia Requisito Legal Especifico Asociado (SI o NO)</t>
  </si>
  <si>
    <t>Eliminación</t>
  </si>
  <si>
    <t>Sustitución</t>
  </si>
  <si>
    <t>Controles Ingeniería</t>
  </si>
  <si>
    <t>Controles Administrativos, Señalización, Advertencia</t>
  </si>
  <si>
    <t>Equipos / EPP</t>
  </si>
  <si>
    <t>Cumple</t>
  </si>
  <si>
    <t>No cumple</t>
  </si>
  <si>
    <t>Cumplimiento parcial</t>
  </si>
  <si>
    <t>Plan De Accion Para Lograr Cumplimiento</t>
  </si>
  <si>
    <t xml:space="preserve">proceso estrategico, proceso de recursos </t>
  </si>
  <si>
    <t>OFICINA ADMINISTATIVA</t>
  </si>
  <si>
    <t>VISITANTES</t>
  </si>
  <si>
    <t>Consultar, preguntar, logistiga, quejas, reclamos, novedades del transporte</t>
  </si>
  <si>
    <t>NO</t>
  </si>
  <si>
    <t>PSICOSOCIAL</t>
  </si>
  <si>
    <t>atención público</t>
  </si>
  <si>
    <t>Comunicación, tecnología , organización del trabajo, demandas cualitativas y cuantitativas de la labor</t>
  </si>
  <si>
    <t>Estress, disconfort laboral, dolor de cabeza</t>
  </si>
  <si>
    <t>BAJO</t>
  </si>
  <si>
    <t>dispepsia, gastritis , ansiedad y posteriormente, úlceras y neurosi</t>
  </si>
  <si>
    <t>SI</t>
  </si>
  <si>
    <t>No se ha encontrado un dispositivio para eliminar el riesgo</t>
  </si>
  <si>
    <r>
      <rPr>
        <sz val="12"/>
        <rFont val="Arial"/>
        <family val="2"/>
      </rPr>
      <t>1. Capacitación autocuidado
2. Capacitar en temas Manejo de estres</t>
    </r>
    <r>
      <rPr>
        <sz val="12"/>
        <color rgb="FFFF0000"/>
        <rFont val="Arial"/>
        <family val="2"/>
      </rPr>
      <t xml:space="preserve">
</t>
    </r>
  </si>
  <si>
    <t>N/A</t>
  </si>
  <si>
    <t>1. Resolución 2646 DE 2008.  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</si>
  <si>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FÍSICO</t>
  </si>
  <si>
    <t>Ruido (impacto intermitente y continuo)</t>
  </si>
  <si>
    <t xml:space="preserve">Ruido en espacios de oficina, conversaciones, equipos de computo y herramientas de oficina. </t>
  </si>
  <si>
    <t>cefalea, hipoacusia neurosensorial, estress</t>
  </si>
  <si>
    <t>hipoacusia.</t>
  </si>
  <si>
    <t>No se ha encontrado mecanismo para la sustitución del Riesgo</t>
  </si>
  <si>
    <r>
      <t xml:space="preserve">
</t>
    </r>
    <r>
      <rPr>
        <sz val="12"/>
        <rFont val="Arial"/>
        <family val="2"/>
      </rPr>
      <t xml:space="preserve">1. Capacitación manejo del estress                    </t>
    </r>
  </si>
  <si>
    <t xml:space="preserve">1. Resolución 2400 de 1979.  Por la cual se establece algunas disposiciones sobre vivienda, higiene y seguridad en los establecimientos de trabajo. Capitulo III, Obligaciones de los Trabajdores.  Artículo 3.  b).  </t>
  </si>
  <si>
    <t>PUBLICO</t>
  </si>
  <si>
    <t>Robo, atraco</t>
  </si>
  <si>
    <t>Exposición al riesgo publico de robo o atracos</t>
  </si>
  <si>
    <t>Lesiones a integridad de visitante, muerte</t>
  </si>
  <si>
    <t>Muerte</t>
  </si>
  <si>
    <t>1. Capacitar al personal en Riesgo Publico 
2.  Mantener al Día los Numeros de Emergencia a Nivel Nacional</t>
  </si>
  <si>
    <t>* Resolución 2400 de 1979.  “Por el cual se establecen disposiciones sobre vivienda, higiene y seguridad industrial en los
establecimientos de trabajo”
Artículo 2. Todos los empleadores están obligados a Organizar y desarrollar programas permanentes
de Medicina Preventiva, Higiene y Seguridad Industrial (planes de Emergencia)”</t>
  </si>
  <si>
    <t>Accidentes vehiculares</t>
  </si>
  <si>
    <t>Exposición al riesgo publico de accidentes vehiculares en desplazamientos.</t>
  </si>
  <si>
    <t>Politraumatismos</t>
  </si>
  <si>
    <t>MECÁNICO</t>
  </si>
  <si>
    <t>Equipos / Herramientas</t>
  </si>
  <si>
    <t>Utilización de herramientas manuales; saca ganchos, perforadora, grapadora  y equipos.</t>
  </si>
  <si>
    <t>Contusión,heridas, traumas de tejidos blandos</t>
  </si>
  <si>
    <t>Cortaduras e infecciones</t>
  </si>
  <si>
    <t>Reemplazar las herramientas de oficina en mal estado o que estén desgastadas.</t>
  </si>
  <si>
    <t xml:space="preserve">inspecciones periódicas </t>
  </si>
  <si>
    <t>1. Capacitacion en Cuidado de manos.
2. Capacitación en autocuidado.                     3. Capacitación manejo adecuado de Herramientas manuales.</t>
  </si>
  <si>
    <t>ELECTRICO</t>
  </si>
  <si>
    <t>Cables electricos, enchufes, cables pelados</t>
  </si>
  <si>
    <t>Shock electrico, electrocución</t>
  </si>
  <si>
    <t>Quemaduras 1 o 2, para cardiaco , conmoción, Muerte</t>
  </si>
  <si>
    <t>inspecciones periódicas</t>
  </si>
  <si>
    <t xml:space="preserve">1. Divulgar plan de emergencia
2. Formar brigadas de emergencias
3. Señalizar rutas y equipos de emergencias
</t>
  </si>
  <si>
    <t>LOCATIVO</t>
  </si>
  <si>
    <t>Sistemas y medios de almacenamiento, superficies de trabajo irregulares, deslizantes, con diferencia de nivel, condiciones de orden y aseo.</t>
  </si>
  <si>
    <t>Métodos de almacenamiento, manejo de archivo y documentos en general.</t>
  </si>
  <si>
    <t>contusiones traumas de tejidos blandos,heridas, fracturas</t>
  </si>
  <si>
    <t>heridas, fracturas</t>
  </si>
  <si>
    <t>1. Divulgar plan de emergencia
2. Formar brigadas de emergencias
3. Señalizar rutas y equipos de emergencias.
4. Campaña orden y aseo</t>
  </si>
  <si>
    <t>TECNOLÓGICO</t>
  </si>
  <si>
    <t>Incendio</t>
  </si>
  <si>
    <t>Corto circuito en tomas eléctricas, por sobrecarga o mal estado de las mismas</t>
  </si>
  <si>
    <t>Muerte, daños materiales</t>
  </si>
  <si>
    <t>extintor multipropósito</t>
  </si>
  <si>
    <t>BIOLOGICO</t>
  </si>
  <si>
    <t>Virus</t>
  </si>
  <si>
    <t>Presencia de virus en el ambiente por empleados o visitantes  con enfermedades respiratorias como la influenza.</t>
  </si>
  <si>
    <t>virosis, enfermedades respiratorias</t>
  </si>
  <si>
    <t>No</t>
  </si>
  <si>
    <t>gel antibacterial en las instalaciones para uso de personal y visitantes</t>
  </si>
  <si>
    <t>enfermedad respiradoria</t>
  </si>
  <si>
    <t>1. uso de gel antibacterial                                                2. Uso de tapabocas cuando se esta enfermo.                                                                   3. Capacitación riesgo biológico</t>
  </si>
  <si>
    <t xml:space="preserve">VISITANTES </t>
  </si>
  <si>
    <t>NATURAL</t>
  </si>
  <si>
    <t>Sismo,terremoto</t>
  </si>
  <si>
    <t>Cualquier actividad realizada en las instalaciones</t>
  </si>
  <si>
    <t>Heridas, contusiones, fracturas, quemaduras de  primer, segundo y tercer grado,  amputaciones, golpes por o contra objetos, muerte, daños a la propiedad.</t>
  </si>
  <si>
    <t>1. Divulgar plan de emergencia
3. Señalizar rutas y equipos de emergencias
2. Formar brigadas de emergencias</t>
  </si>
  <si>
    <t>OPERATIVO</t>
  </si>
  <si>
    <t>AREA ADMINISTRATIVA</t>
  </si>
  <si>
    <t>SERVICIOS GENERALES</t>
  </si>
  <si>
    <t>virosis</t>
  </si>
  <si>
    <t>1. uso de gel antibacterial                                                2. Uso de tapabocas cuando se esta enfermo.</t>
  </si>
  <si>
    <t>Orden y Aseo</t>
  </si>
  <si>
    <t>Generaciòn de germenes en el  sisterna del baño y lavamanos</t>
  </si>
  <si>
    <t>Posibles enfermedades infecto contagiosas</t>
  </si>
  <si>
    <t>USO EPP</t>
  </si>
  <si>
    <t>MEDIO</t>
  </si>
  <si>
    <t>1. Autocuidado                                             2. Higiene Personal                                                    3. uso EPP</t>
  </si>
  <si>
    <t>guantes de caucho, tapabocas</t>
  </si>
  <si>
    <t>1. RESOLUCION 2346 de 2007.  Capitulo II. Evaluaciones médicas ocupacionales. Evaluaciones médicas ocupacionales periódicas.
2.  Resolución 1016 de 1989. Por la cual se reglamenta la organización, funcionamiento y forma de los Programas de Salud Ocupacional que deben desarrollar los patronos o empleadores en el pais. - medicina preventiva y del trabajo. 
3. Resolución 1443 de 2014.  Por el cual se dictan disposiciones para la implementación del Sistema de Gestión
de la Seguridad y Salud en el Trabajo (SG-SST) - Vigilancia de la salud en el trabajo.</t>
  </si>
  <si>
    <t>BIOMECANICO</t>
  </si>
  <si>
    <t>Posiciones inadecuadas, prolongación de actividades en posición bipedas</t>
  </si>
  <si>
    <t>Dolores lumbares</t>
  </si>
  <si>
    <t xml:space="preserve">1. Realizar y fomentar el habito de Pausas Activas 
2. Autocuidado                                   3.Capacitación en higiene postural
</t>
  </si>
  <si>
    <t>1. RESOLUCION 2346 de 2007.  Capitulo II. Evaluaciones médicas ocupacionales. Evaluaciones médicas ocupacionales periódicas.
2.  Resolución 1016 de 1989. Por la cual se reglamenta la organización, funcionamiento y forma de los Programas de Salud Ocupacional que deben desarrollar los patronos o empleadores en el pais. - medicina preventiva y del trabajo. 
3. Resolución 1443 de 2014.  Por el cual se dictan disposiciones para la implementación del Sistema de Gestión de la Seguridad y Salud en el Trabajo (SG-SST) - Vigilancia de la salud en el trabajo.</t>
  </si>
  <si>
    <t>movimientos repetitivos</t>
  </si>
  <si>
    <t xml:space="preserve">Dolores lumbares, agotamiento, fatiga, lesiones del sistema musculo-esquelético, </t>
  </si>
  <si>
    <t>GERENTE, AUXILIAR CONTABLE Y ADMINISTRATIVA, COORDINADOR DE RUTAS DE TRANSPORTE ESPECIAL</t>
  </si>
  <si>
    <t>manejo recursos humanos, proveedores,requisiciones, pagos,coordinación ,atención público</t>
  </si>
  <si>
    <t>Gestion organizacional(estilo de mando, pago, contratación, participación, inducción y capacitación, bienestar social, evaluación del desempeño, manejo de cambios)</t>
  </si>
  <si>
    <t>Estress, disconfort laboral, dolor de cabeza, irritabilidad</t>
  </si>
  <si>
    <t>dispepsia, gastritis , ansiedad y posteriormente, úlceras y neurosis</t>
  </si>
  <si>
    <r>
      <rPr>
        <sz val="12"/>
        <rFont val="Arial"/>
        <family val="2"/>
      </rPr>
      <t>1. Capacitación autocuidado
2. Capacitar en temas Manejo de estrés      3. Estilo de vida saludable</t>
    </r>
    <r>
      <rPr>
        <sz val="12"/>
        <color rgb="FFFF0000"/>
        <rFont val="Arial"/>
        <family val="2"/>
      </rPr>
      <t xml:space="preserve">
</t>
    </r>
  </si>
  <si>
    <t>QUIMICO</t>
  </si>
  <si>
    <t>Manejo de sustancias químicas para el aseo y desinfección</t>
  </si>
  <si>
    <t>ezcemas, daños en la piel de las manos, iritaciones</t>
  </si>
  <si>
    <t xml:space="preserve">1. Uso EPP                                                   2. Socialización hojas de Seguridad                 </t>
  </si>
  <si>
    <t>Tapabocas, guantes</t>
  </si>
  <si>
    <t>LOCATIVOS</t>
  </si>
  <si>
    <t>pisos rebalosos</t>
  </si>
  <si>
    <t>golpes, caídas, fracturas, contusiones</t>
  </si>
  <si>
    <t>señalización preventiva</t>
  </si>
  <si>
    <t>fracturas</t>
  </si>
  <si>
    <t>1.Autocuidado                                              2. Señalización</t>
  </si>
  <si>
    <t>zapatos antideslizantes</t>
  </si>
  <si>
    <t>traumas de tejidos blandos</t>
  </si>
  <si>
    <t>inspecciones periódicas y mantenimiento preventivo de equipos</t>
  </si>
  <si>
    <t>Desplazamiento  fuera de las instalaciones</t>
  </si>
  <si>
    <t>Lesiones a integridad de trabajador, muerte</t>
  </si>
  <si>
    <t>Sismo, terremotos</t>
  </si>
  <si>
    <t>mantenimiento preventivo e inspecciones peiódicas</t>
  </si>
  <si>
    <t>Bogotá D.C. de acuerdo a ruta</t>
  </si>
  <si>
    <t>CONDUCTORES</t>
  </si>
  <si>
    <t>Transporte empresarial</t>
  </si>
  <si>
    <t>FISICOS</t>
  </si>
  <si>
    <t>ruido</t>
  </si>
  <si>
    <t>Ruido en vía publica producida por otros automotores.</t>
  </si>
  <si>
    <t>hipoacusia,sordera, cefalea</t>
  </si>
  <si>
    <t>Manejar con las ventanas cerradas</t>
  </si>
  <si>
    <t>hipoacusia</t>
  </si>
  <si>
    <t>Mantenimiento preventivo</t>
  </si>
  <si>
    <t xml:space="preserve">1.Exámen médico periódico                                2. Capacitación en protección auditiva         3. Capacitación en autocuidado           </t>
  </si>
  <si>
    <t xml:space="preserve">protector auditivo de inserción </t>
  </si>
  <si>
    <t>vibraciones</t>
  </si>
  <si>
    <t>generada por el vehículo</t>
  </si>
  <si>
    <t>alteración sistema nervioso</t>
  </si>
  <si>
    <t>Implementación pausas activas</t>
  </si>
  <si>
    <t>1. Pausas activas.                                        2. Capacitación autocuidado</t>
  </si>
  <si>
    <t>Guantes tipo ingenierro</t>
  </si>
  <si>
    <t>CENTROS DE TRABAJO</t>
  </si>
  <si>
    <t>FISICO</t>
  </si>
  <si>
    <t>radiaciones no ionizantes (exposición al sol)</t>
  </si>
  <si>
    <t>cáncer de piel, manchas, arrugas</t>
  </si>
  <si>
    <t>protector solar 100%</t>
  </si>
  <si>
    <t>cáncer de piel</t>
  </si>
  <si>
    <t>1. Capacitación cuidado piel                               2. Utilizar protector solar.                              3. Utilizar camisa manga larga</t>
  </si>
  <si>
    <t>Camisa Manga larga, gafas protección UV</t>
  </si>
  <si>
    <t>temperaturas externas ( calor-frío)</t>
  </si>
  <si>
    <t xml:space="preserve">Cambios de la temperatura ambiental, dada por las condiciones climáticas. </t>
  </si>
  <si>
    <t>calor: deshidratación-  frío: hipotermia</t>
  </si>
  <si>
    <t>hipotermia/ deshidratación</t>
  </si>
  <si>
    <t>1. Hidratación                                                       2. Capacitación autocuidado                                3. Utilizar la ropa adecuada  para el clima</t>
  </si>
  <si>
    <t>BIOMECANICOS</t>
  </si>
  <si>
    <t>Posturas prolongada mantenida (sentado)</t>
  </si>
  <si>
    <t>Desplazamientos prolongados sin posibilidad de alternar postura.</t>
  </si>
  <si>
    <t>Dolor de espalda,Malestar y cansancio general.</t>
  </si>
  <si>
    <t>implementación pausas activas</t>
  </si>
  <si>
    <t>Lumbalgia, alteraciones del sistema vascular, Espasmos musculares</t>
  </si>
  <si>
    <t xml:space="preserve">1. Realizar y fomentar el habito de Pausas Activas 
2. Fomentar el Autocuidado 
3. Examen de Ingreso con enfasis en osteomuscular 
4. Realizar examen medico  periodico. 
5.  capacitación en higiene postural
</t>
  </si>
  <si>
    <t>lumbalgias, lesiones del sistema           musculo-esquelético</t>
  </si>
  <si>
    <t>Condiciones de la tarea</t>
  </si>
  <si>
    <t>Sobre carga laboral, (Carga mental, contenido de la tarea, demandas emocionales).</t>
  </si>
  <si>
    <t xml:space="preserve">1. Implementar el programa de riesgo psicosocial 
2. Capacitar en  manejo de estres
3.  capacitación Hábitos de vida saludables
</t>
  </si>
  <si>
    <t>MECANICOS</t>
  </si>
  <si>
    <t>Fallas mecanicas</t>
  </si>
  <si>
    <t>daños a terceros, heridas, atropellamientos, golpes, muerte</t>
  </si>
  <si>
    <t>Realizar inspección de seguridad.
Realizar mantenimientos preventivos y correctivos al vehículo.</t>
  </si>
  <si>
    <t>1.Mantenimiento preventivo. 2.Inspecciones preoperacionales.</t>
  </si>
  <si>
    <t>1. Capacitación Autocuidado                       2. Mantenimiento Preventivo</t>
  </si>
  <si>
    <t>Manejo  herramientoa manuales</t>
  </si>
  <si>
    <t>uso inadecuadoa de las herramientas manueales</t>
  </si>
  <si>
    <t>Heridas,contusiones, traumas</t>
  </si>
  <si>
    <t>inspecciones periódicas y mantenimiento preventivo</t>
  </si>
  <si>
    <t>1. Capacitacion en Cuidado de manos.
2. Capacitación en autocuidado                  3. Capaciatación manejo de herramientoas manuales                                                      4. Realizar el mantenimiento siempre con el vehículo apagado</t>
  </si>
  <si>
    <t>guantes de  carnaza o tipo ingeniero</t>
  </si>
  <si>
    <t>Lesiones a integridad del trabajador, muerte</t>
  </si>
  <si>
    <t>TRANSITO</t>
  </si>
  <si>
    <t>accidentes de tránsito</t>
  </si>
  <si>
    <t>Exposición al riesgo publico de accidentes vehiculares por maniobras en la vía en desplazamientos.</t>
  </si>
  <si>
    <t>politraumatismos</t>
  </si>
  <si>
    <t>Respetar las señales de tránsito.</t>
  </si>
  <si>
    <t>Realizar capacitación Manejo defensivo y de  seguridad vial.</t>
  </si>
  <si>
    <t>1. Capacitación autocuidado 
2.  Mantener al Día los Numeros de Emergencia a Nivel Nacional                         3. Capacitación en manejo defensivo y de seguridad vial.</t>
  </si>
  <si>
    <t xml:space="preserve">Exposiciòn a cables electricos, conexiones electricas </t>
  </si>
  <si>
    <t xml:space="preserve">Electrocusiòn , cargas electricas fuertes, estallidos de sistemas </t>
  </si>
  <si>
    <t>quemaduras de primero, segundo y terer grado</t>
  </si>
  <si>
    <t>mantenimiento preventivo</t>
  </si>
  <si>
    <t>1.Autocuidado</t>
  </si>
  <si>
    <t>guantes</t>
  </si>
  <si>
    <t>Sismo, terremoto</t>
  </si>
  <si>
    <t>Durante las actividades</t>
  </si>
  <si>
    <t xml:space="preserve">Corto circuito, fugas </t>
  </si>
  <si>
    <t>instalaciones de la empresa y centros de trabajo</t>
  </si>
  <si>
    <t>superficies de trabajo irregulares, deslizantes, con diferencia de nivel, condiciones de orden y aseo.</t>
  </si>
  <si>
    <t>superficies irreguares</t>
  </si>
  <si>
    <t>BIOLOGICOS</t>
  </si>
  <si>
    <t>exposición con personas enfermas</t>
  </si>
  <si>
    <t>1.Autocuidado                                              2. Higiene personal</t>
  </si>
  <si>
    <t>gases y vapores</t>
  </si>
  <si>
    <t>Monóxido de carbono producida por la combustión de gasolina, diésel y gas.</t>
  </si>
  <si>
    <t>Somnolencia, perdida de conciencia, problemas gastrointestinales, mareo y dolor de cabeza.</t>
  </si>
  <si>
    <t>perdida de conciencia</t>
  </si>
  <si>
    <t>inspecciones períodicas</t>
  </si>
  <si>
    <t>1. Inspecciones periódicas de los vehiculos</t>
  </si>
  <si>
    <t>Codigo</t>
  </si>
  <si>
    <t>Tareas que requieren estar sentado frente a video terminal</t>
  </si>
  <si>
    <t>Silla ajustable , ergonómica</t>
  </si>
  <si>
    <t>Posturas prolongada mantenida (bipeda)</t>
  </si>
  <si>
    <t>tares que requieren estar de pie para atender al público.</t>
  </si>
  <si>
    <t>insuficiencia venosa periférica (varices)</t>
  </si>
  <si>
    <t>Movimiento repetitivo</t>
  </si>
  <si>
    <t>Digitaciòn alimentando base datos, revisión de documentacion , envios correos electronicos.</t>
  </si>
  <si>
    <t>Sindrome tunel del carpo, epicondilitis, tenosinovitis.</t>
  </si>
  <si>
    <t>Se cuenta con puesto de trabajo Ergonómico.</t>
  </si>
  <si>
    <t>Iluminación deficiente</t>
  </si>
  <si>
    <t>Fatiga visual , cefalea, cansancio en los ojos, dolor ocular, prurito, lagrimeo</t>
  </si>
  <si>
    <t>reducción de la capacidad de acomodación ocular y convergencia adecuada.</t>
  </si>
  <si>
    <t>mejorar la iluminación</t>
  </si>
  <si>
    <r>
      <t xml:space="preserve">
</t>
    </r>
    <r>
      <rPr>
        <sz val="12"/>
        <rFont val="Arial"/>
        <family val="2"/>
      </rPr>
      <t>1. Capacitación de fatiga visual</t>
    </r>
  </si>
  <si>
    <t>radiaciones no ionizantes</t>
  </si>
  <si>
    <t>Digitaciòn alimentando base datos, revisión de documentacion , envios correos electronicos. Trabajo con computadores</t>
  </si>
  <si>
    <t>Ojo seco, fatiga ocular</t>
  </si>
  <si>
    <t xml:space="preserve">mantenimiento equipos e iluminación </t>
  </si>
  <si>
    <t>lentes antireflejo</t>
  </si>
  <si>
    <t xml:space="preserve">Desplazamiento  fuera de la oficina para realizar dilengencias  </t>
  </si>
  <si>
    <t>INSTRUCTIVO PARA IDENTIFICAR PELIGROS, VALORAR RIESGOS Y DETERMINAR CONTROLES</t>
  </si>
  <si>
    <t>1. Evaluación Inicial: Diligencie en el campo de identificación de actividades:</t>
  </si>
  <si>
    <t>1.1. Proceso: en este campo identifique a que área pertenece la actividad a la cual se evidenciaron los peligros asociados. Ejemplo (Administración)</t>
  </si>
  <si>
    <t>1.2. Zona/ lugar: Cualquier espacio físico en el que se realizan actividades relacionadas con el trabajo, bajo el control de la organización (NTC-OHSAS 18001). Ejemplo (3 Piso)</t>
  </si>
  <si>
    <t>1.3. Cargo: Diligencie este campo con el cargo que presenta actualmente, Ejemplo (Gerente).</t>
  </si>
  <si>
    <t>1.4. Actividades: Describa detalladamente cada una de las tareas que van hacer evaluadas según los peligros asociados, (Duración y Frecuencia).</t>
  </si>
  <si>
    <t>1.5. Maquinaria, Equipos y Herramientas: En este campo diligenciar cuál es su principal o directo instrumento de trabajo ejemplo: sustancias químicas (humos, gases, vapores, líquidos, polvos, sólidos) su contenido y recomendaciones (hoja de seguridad).</t>
  </si>
  <si>
    <t xml:space="preserve">2. Actividad Rutinaria: Marque SI la acción en la cual se genera este factor de riesgo es algo que se hace todos los días o casi todos los días. </t>
  </si>
  <si>
    <t xml:space="preserve">3. Actividad No Rutinaria: Marque NO si la acción que genera este factor de riesgo es una acción que se hace ocasionalmente.  </t>
  </si>
  <si>
    <t xml:space="preserve">4. Enumere los peligros  en orden consecutivo </t>
  </si>
  <si>
    <t xml:space="preserve">5. De acuerdo con la clasificación y descripción de los peligros en la pestaña (T Riesgos y Peligros) de la Matriz de Identificación de Peligros registre los diferentes peligros presentes. Ejemplo: Ruido, Vibraciones, Radiaciones Ionizantes, Golpes por caídas al mismo nivel. </t>
  </si>
  <si>
    <t>6. Efectos Posibles: Hace referencia a la peor consecuencia de la exposicion al peligro asociado. Ej ( Enfermedad asociada)</t>
  </si>
  <si>
    <t>7. Controles Existentes:</t>
  </si>
  <si>
    <t xml:space="preserve">8. Fuente ( maquinas, equipos, herramientas): Identifique los controles existentes de la fuente del peligro asociad. Ej (maquina con boton de seguridad en caso de bloqueo no genera accidente en el trabajador). </t>
  </si>
  <si>
    <t>9. Medio ( Lugar de trabajo): Identifique los controles existenetes en la  zona o lugar donde se identifica el peligro asosicado. Ejemplo (señlizacion y demarcacion del area donde se encuentra la maquinaria)</t>
  </si>
  <si>
    <t xml:space="preserve">10. Individuo (trabajador): Identifique los controles existenetes de a cuerdo al cargo a desempeñar por el trabajador ( Elementos de Proteccion Personal Protector respiratorio). </t>
  </si>
  <si>
    <t xml:space="preserve">11. Evaluación de los Riesgos: </t>
  </si>
  <si>
    <t xml:space="preserve">11.1. Nivel de deficiencia (ND) en donde, pestaña (T Calificación) (Tabla 1. Determinación de Nivel de Deficiencia) de la Matriz de Identificación de Peligros </t>
  </si>
  <si>
    <t xml:space="preserve">11.2. Nivel de Exposición (NE) en donde,  pestaña (T Calificación) (Tabla 2. Determinación de Nivel de Exposición) de la Matriz de Identificación de Peligros </t>
  </si>
  <si>
    <t>11.3. Nivel de Probabilidad= (NP=NDXNE)  (T Calificación) (Tabla 3. Determinación de Nivel de Probabilidad) de la Matriz de Identificación de Peligros  El formato esta formulado para arrojar el valor.</t>
  </si>
  <si>
    <t xml:space="preserve">11.4. Interpretación del nivel de Probabilidad en donde pestaña (T Calificación) (Tabla 4. Significado de los diferentes niveles de probabilidad) de la Matriz de Identificación de Peligros  El formato esta formulado para arrojar bajo. Medio, alto, o muy alto NOTA: En la columna sale la palabra FALSO, al momento de completar las casillas automaticamente sale la interpretaciòn, Bajo. Medio, Alto, o Muy alto </t>
  </si>
  <si>
    <t>11.5. Nivel de Consecuencia (NC) en donde, pestaña (T Calificación) (Tabla 5. Determinación del Nivel de Consecuencia) de la Matriz de Identificación de Peligros , valorar de acuerdo a la tabla</t>
  </si>
  <si>
    <t>11.6. Para evaluar Nivel de Riesgo en donde (NR= NPXNC), pestaña (T Calificación) (Tabla 6. Determinación de Nivel de Riesgo) de la Matriz de Identificación de Peligros. El formato esta formulado para arrojar el valor</t>
  </si>
  <si>
    <t>11.7. Interpretación del nivel de Riesgo en donde, (T Calificación) (Tabla 6. Determinación de Nivel de Riesgo) (Tabla 7 significado del Nivel de Riesgo) de la Matriz de Identificación de Peligros. El formato esta formulado para arrojar la interpretacion del riesgo. Ejemplo I, II, III. IV</t>
  </si>
  <si>
    <t>11.8. Aceptabilidad del Riesgo en donde pestaña (T Calificación) (Tabla 8. Aceptabilidad del Riesgo) de la Matriz de Identificación de Peligros El formato esta formulado para arrojar la aceptabilidad del riesgo. Ejemplo Aceptable, Mejorable, No Aceptable, Aceptable con control especifico.</t>
  </si>
  <si>
    <t>12. Expuestos: Registre en este campo el número de personas expuestas al peligro</t>
  </si>
  <si>
    <t xml:space="preserve">13. Peor consecuencia : Dolores Musculares, entre otras consecuencias que perjudican la seguridad y salud de los trabajadores. </t>
  </si>
  <si>
    <t xml:space="preserve">14. Existencia del Requisito Legal: requisito especifico, asociado (diligenciar si o no ) </t>
  </si>
  <si>
    <t xml:space="preserve">15 Medidas de Intervenciòn </t>
  </si>
  <si>
    <t>15.1 Eliminaciòn : Ejemplo :Abolir la tarea y/o actividad realizada, dependiendo el riesgo o no aplica</t>
  </si>
  <si>
    <t>15.2 Sustituciòn: Ejemplo :Cambio la tarea y/o actividad realizada, dependiendo el riesgo o no aplica</t>
  </si>
  <si>
    <t>15.3 Controles de Ingenieria: Ejemplo: Modificaciones en el proceso de la tarea y/o actividad dependiendo el riesgo  ( uso de ventiladores portatiles) o no aplica</t>
  </si>
  <si>
    <t>15.4 controles administrativos: Ejemplo : Reformas e implementaciones en el proceso de la tarea y/o actividad dependiendo el riesgo  ( Generar y aplicar un analisis de puesto de trabajo previo a la ejecuciòn de una tarea)</t>
  </si>
  <si>
    <t>15.5 Equipos de Protecciòn Personal: Ejemplo: Dotar a los trabajadores con respiradores con doble filtro ya que se encuentran a un agente de exposiciòn, según aplique</t>
  </si>
  <si>
    <t xml:space="preserve">16. Requisito Legal Asociado: si la respuesta es (SI) en el punto 12 en esta casilla diligenciar la norma tal como esta en el documento legal. Ejemplo Resoluciòn 2400 de 1979 (22 de mayo)  Art 21.  Los cuartos sanitarios deben tener sus ventanas para ventilación forzada que produzca seis (6) cambios de aire por hora.  </t>
  </si>
  <si>
    <t xml:space="preserve">17. Plan de Acciòn: de acuerdo a la evaluaciòn realizada generar un plan de acciòn a fin de garantizar que el proceso de valoraciòn de los riesgos y de establecimiento de criterio sean los correctos y la ejecuciòn del proceso sea eficaz. </t>
  </si>
  <si>
    <t xml:space="preserve">18. Realizar el respectivo seguimiento del plan de acciòn, revisiones periodicas que ayudan asegurar la consistencia de la valoraciòn de los riesgos llevadas a cabo por diferente personal En donde las condiciones hayan cambiado o haya disponibles mejores tecnologías para manejo de riesgos,
se deberían hacer las mejoras necesarias. </t>
  </si>
  <si>
    <t>LOGO O NOMBRE DE LA EMPRESA</t>
  </si>
  <si>
    <t>MATRIZ DE IDENTIFICACIÓN DE PELIGROS, VALORACIÓN DE RIESGOS Y DETERMINACIÓN DE CONTROLES</t>
  </si>
  <si>
    <t>Versión</t>
  </si>
  <si>
    <t>Fecha</t>
  </si>
  <si>
    <t>Maquinas, Materias Primas, Productos Finales, Subproductos, Materiales de desecho, Sustancias Toxicas</t>
  </si>
  <si>
    <t>MANTENIMIENTO</t>
  </si>
  <si>
    <t>Cualquier área de la empresa</t>
  </si>
  <si>
    <t>CONTRATISTA INFORMATICA</t>
  </si>
  <si>
    <t>Mantenimiento al software y hardware de los equipos de computo de la empresa.</t>
  </si>
  <si>
    <t>Computador</t>
  </si>
  <si>
    <t>Digitacion de informacion en computador</t>
  </si>
  <si>
    <t xml:space="preserve">Desordenes por trauma acumulativo en miembro superior. Sindrome de túnel carpiano </t>
  </si>
  <si>
    <t>Describir el control existente</t>
  </si>
  <si>
    <t>Enfermedad del tunel del carpo</t>
  </si>
  <si>
    <t>Describir medidas de intervención para el control del riesgo</t>
  </si>
  <si>
    <t>1. Realizar pausas activas 
2.  Dictar capacitación en higiene postural.</t>
  </si>
  <si>
    <t>Describir los epp que utiliza el trabajador Si Aplica</t>
  </si>
  <si>
    <t>Silla</t>
  </si>
  <si>
    <t>Posturas prolongada mantenida</t>
  </si>
  <si>
    <t xml:space="preserve">Lesiones a nivel dorsolumbar y cervical, malestar y canasancio general, inflamación miembros inferiores    </t>
  </si>
  <si>
    <t>Enfermedades como (escoliosis, lumbracosis)</t>
  </si>
  <si>
    <t>ADMINISTRATIVO</t>
  </si>
  <si>
    <t>-</t>
  </si>
  <si>
    <t xml:space="preserve">Sobre carga laboral, contenido de la tarea </t>
  </si>
  <si>
    <t>1. Capacitar en temas de  motivacion personal
2.  Actividades de bienestar y calidad de vida laboral instruir en temas de relajación.</t>
  </si>
  <si>
    <t>Gestion Organizacional</t>
  </si>
  <si>
    <t xml:space="preserve">Caracteristicas del Grupo social de trabajo. </t>
  </si>
  <si>
    <t>Luminaria</t>
  </si>
  <si>
    <t>Trabajo al detalle</t>
  </si>
  <si>
    <t>1. Estudio de iluminación
2. Capacitación de fatiga visual</t>
  </si>
  <si>
    <t>Escaleras fijas</t>
  </si>
  <si>
    <t>Superficies de trabajo</t>
  </si>
  <si>
    <t>Desplazamiento constante por los pisos</t>
  </si>
  <si>
    <t>caidas a distinto nivel , Golpes, lesiones leves, Esquinces.</t>
  </si>
  <si>
    <t>Accidentes Leves,esquinces.</t>
  </si>
  <si>
    <t>1. Señalizar peligro de caídas
2. Capacitación de autocuidado</t>
  </si>
  <si>
    <t>Manipular herramienta de mano</t>
  </si>
  <si>
    <t>MECANICO</t>
  </si>
  <si>
    <t>Herramientas</t>
  </si>
  <si>
    <t>Herramienta de mano destornilladores.</t>
  </si>
  <si>
    <t>Heridas</t>
  </si>
  <si>
    <t>1. capacitaciones en orden y aseo 
2.  Capacitación en Autocuidado.</t>
  </si>
  <si>
    <t>Permanecer en las instalaciones de la empresa</t>
  </si>
  <si>
    <t>1. Divulgar plan de emergencia
2. Señalizar rutas y equipos de emergencias
3. Instalar detectores de humo</t>
  </si>
  <si>
    <t>* Resolución 2400 de 1979.  “Por el cual se establecen disposiciones sobre vivienda, higiene y seguridad industrial en los establecimientos de trabajo”
Artículo 2. Todos los empleadores están obligados a Organizar y desarrollar programas permanentes
de Medicina Preventiva, Higiene y Seguridad Industrial (planes de Emergencia)”</t>
  </si>
  <si>
    <t>Sismo</t>
  </si>
  <si>
    <t>1. Divulgar plan de emergencia
2. Señalizar rutas y equipos de emergencias</t>
  </si>
  <si>
    <t>CONTRATISTA PARA MANTENIMIENTO OBRA CIVIL</t>
  </si>
  <si>
    <t>Demolición y realización de paredes, pintura, instalación de redes hidráulicas y eléctricas</t>
  </si>
  <si>
    <t>Adopción de posturas sedentes y forzadas</t>
  </si>
  <si>
    <t>Lumbago por imbalance muscular, várices de miembros inferiores</t>
  </si>
  <si>
    <t>II</t>
  </si>
  <si>
    <t>NO ACEPTABLE</t>
  </si>
  <si>
    <t>Lesiones que requieren incapacidad.</t>
  </si>
  <si>
    <t>Actividades Plan de Acción.
Manual de normas de seguridad para contratistas</t>
  </si>
  <si>
    <t>Uso de herramientas manuales</t>
  </si>
  <si>
    <t xml:space="preserve">Desordenes por trauma acumulativo en miembro superior. Síndrome de túnel carpiano </t>
  </si>
  <si>
    <t>Lesiones o enfermedades que requieren incapacidad.</t>
  </si>
  <si>
    <t>Manipulación manual de cargas</t>
  </si>
  <si>
    <t>Esfuerzos por levantamiento de cargas</t>
  </si>
  <si>
    <t>Fatiga Muscular, Alteraciones Oseas y músculares.</t>
  </si>
  <si>
    <t>i</t>
  </si>
  <si>
    <t>Macetas</t>
  </si>
  <si>
    <t>Ruido</t>
  </si>
  <si>
    <t>Labores de demolición con equipo o manual.</t>
  </si>
  <si>
    <t>Sordera profesional, hipoacusia</t>
  </si>
  <si>
    <t>Hipoacusia neurosensorial</t>
  </si>
  <si>
    <t xml:space="preserve">1. Resolución 2400 de 1979.  Por la cual se establece algunas disposiciones sobre vivienda, higiene y seguridad en los establecimientos de trabajo. </t>
  </si>
  <si>
    <t>Pulidoras</t>
  </si>
  <si>
    <t>Materiales proyectados</t>
  </si>
  <si>
    <t xml:space="preserve">(Elementos o partes de máquinas, herramientas, equipos, piezas a trabajar, materiales proyectados sólidos o fluidos). </t>
  </si>
  <si>
    <t>Objetos extraños en ojo y cara, golpes, machucones</t>
  </si>
  <si>
    <t xml:space="preserve">ACEPTABLE </t>
  </si>
  <si>
    <t>Heridas Golpes, contusiones, objetos extraños en ojos y cara</t>
  </si>
  <si>
    <t>Aplicar el Plan de Acción Propuesto.
Manual de normas de seguridad para contratistas</t>
  </si>
  <si>
    <t>QUÍMICO</t>
  </si>
  <si>
    <t>Material particulado</t>
  </si>
  <si>
    <t>Generación de polvo durante la demolición y construcción de paredes y adecuaciones de área. 
Comportamientos: no utilización de mascarilla</t>
  </si>
  <si>
    <t>Afecciones en el tracto respiratorio</t>
  </si>
  <si>
    <t>ii</t>
  </si>
  <si>
    <t>Afección tracto respiratorio, gripa, faringitis</t>
  </si>
  <si>
    <t>Decreto 1443 de 2014.  Por el cual se dictan disposiciones para la implementación del Sistema de Gestión
de la Seguridad y Salud en el Trabajo (SG-SST).   Artículo 28. Contratación. Artículo  30.</t>
  </si>
  <si>
    <t>Árnes, eslingas de restricción y/o posicionamiento</t>
  </si>
  <si>
    <t>Trabajo en alturas</t>
  </si>
  <si>
    <t>Labores de instalación y construcción a mas de 1,50 mts sobre superficie de desplazamiento.</t>
  </si>
  <si>
    <t>Politraumatismos, fracturas, golpes, muerte</t>
  </si>
  <si>
    <t>1. Resolución 1409 de 2012.  reglamento de seguridad para  proteccion contra caidas en trabajos en alturas.</t>
  </si>
  <si>
    <t>Escombros</t>
  </si>
  <si>
    <t>Superficies de trabajo (irregulares, deslizantes, con deficiencia del nivel)</t>
  </si>
  <si>
    <t>Superficies de trabajo irregulares, con obstáculos.</t>
  </si>
  <si>
    <t>Golpes, contusiones, raspaduras</t>
  </si>
  <si>
    <t>Lesiones o enfermedades con incapacidad laboral temporal</t>
  </si>
  <si>
    <t>Herramientas manuales</t>
  </si>
  <si>
    <t>Contacto directo</t>
  </si>
  <si>
    <t xml:space="preserve">Contacto directo con toma corrientes eléctricas de baja tensión por arreglo en equipos y pruebas en los mismos. </t>
  </si>
  <si>
    <t>Eléctrocusión, muerte, quemaduras</t>
  </si>
  <si>
    <t>Quemaduras, Eléctrocusión, Fibrilación Ventricular Muerte</t>
  </si>
  <si>
    <t xml:space="preserve">1. Resolución 2400 de 1979.  Por la cual se establece algunas disposiciones sobre vivienda, higiene y seguridad en los establecimientos de trabajo. Capitulo III, Obligaciones de los Trabajdores.  Artículo 3.  b). </t>
  </si>
  <si>
    <t>Pinturas, solventes, diluyentes</t>
  </si>
  <si>
    <t>Materiales proyectados sólidos o fluidos (pinturas)</t>
  </si>
  <si>
    <t>Generación de polvo durante el lijado de paredes y pintura de las mismas</t>
  </si>
  <si>
    <t>Salpicaduras, quemaduras en ojo</t>
  </si>
  <si>
    <t>Fallas en la insfraestructua del municipio y la región en general.</t>
  </si>
  <si>
    <t xml:space="preserve">Daños a las instalaciones y equipos como tambien afectación a  personas por acción del fuego. </t>
  </si>
  <si>
    <t>1. Divulgar plan de emergencia
2. Formar brigadas de emergencias
3. Señalizar rutas y equipos de emergencias
4. Instalar detectores de humo</t>
  </si>
  <si>
    <t>CONTRATISTA, VISITANTES, PROVEEDORES</t>
  </si>
  <si>
    <t>Llevar a cabo actividades en la empresa, visitas en la empresa, entrega de documentación</t>
  </si>
  <si>
    <t>PÚBLICO</t>
  </si>
  <si>
    <t>Robos, atracos</t>
  </si>
  <si>
    <t>robos, atracos, asaltos, atentados, de orden público, etc., en las instalaciones de la empresa</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</si>
  <si>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</si>
  <si>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</si>
  <si>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</si>
  <si>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</si>
  <si>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</si>
  <si>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</si>
  <si>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</si>
  <si>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</si>
  <si>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</si>
  <si>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</si>
  <si>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</si>
  <si>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</si>
  <si>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</si>
  <si>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</si>
  <si>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</si>
  <si>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</si>
  <si>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</si>
  <si>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</si>
  <si>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</si>
  <si>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</si>
  <si>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</si>
  <si>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</si>
  <si>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</si>
  <si>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</si>
  <si>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</si>
  <si>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</si>
  <si>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</si>
  <si>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</si>
  <si>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</si>
  <si>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</si>
  <si>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</si>
  <si>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</si>
  <si>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</si>
  <si>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</si>
  <si>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</si>
  <si>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</si>
  <si>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</si>
  <si>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</si>
  <si>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</si>
  <si>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</si>
  <si>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</si>
  <si>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</si>
  <si>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</si>
  <si>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</si>
  <si>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</si>
  <si>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</si>
  <si>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</si>
  <si>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</si>
  <si>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</si>
  <si>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</si>
  <si>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</si>
  <si>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</si>
  <si>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</si>
  <si>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</si>
  <si>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</si>
  <si>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</si>
  <si>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</si>
  <si>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</si>
  <si>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</si>
  <si>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</si>
  <si>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</si>
  <si>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</si>
  <si>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</si>
  <si>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</si>
  <si>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</si>
  <si>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</si>
  <si>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</si>
  <si>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</si>
  <si>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</si>
  <si>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</si>
  <si>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</si>
  <si>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</si>
  <si>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</si>
  <si>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</si>
  <si>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</si>
  <si>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</si>
  <si>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</si>
  <si>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</si>
  <si>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</si>
  <si>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</si>
  <si>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</si>
  <si>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</si>
  <si>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</si>
  <si>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</si>
  <si>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</si>
  <si>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</si>
  <si>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</si>
  <si>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</si>
  <si>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</si>
  <si>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</si>
  <si>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</si>
  <si>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</si>
  <si>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</si>
  <si>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</si>
  <si>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</si>
  <si>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</si>
  <si>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</si>
  <si>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</si>
  <si>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</si>
  <si>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</si>
  <si>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</si>
  <si>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Aceptable con control especifico</t>
  </si>
  <si>
    <t>Corregir o adoptar medidas de control</t>
  </si>
  <si>
    <t>Mejorable</t>
  </si>
  <si>
    <t>Mejorar el control existente</t>
  </si>
  <si>
    <t>Aceptable</t>
  </si>
  <si>
    <t>No intervenir, salvo que un analisis mas preciso lo justifique</t>
  </si>
  <si>
    <t>RIESGOS Y CONSECUENCIAS</t>
  </si>
  <si>
    <t>PELIGRO</t>
  </si>
  <si>
    <t>CONSECUENCIAS</t>
  </si>
  <si>
    <t>Mordedura de animales</t>
  </si>
  <si>
    <t>Mordedura de animales (perros)</t>
  </si>
  <si>
    <t>→</t>
  </si>
  <si>
    <t>Heridas, transmisión de rabia</t>
  </si>
  <si>
    <t>Posturas prolongada mantenida sentado</t>
  </si>
  <si>
    <t>Lesiones cronicas de espalda, circulacion perineal, hemorroides, vena varice en piernas</t>
  </si>
  <si>
    <t>Mordedura de animales (gatos)</t>
  </si>
  <si>
    <t>Heridas, transmisión de  rabia</t>
  </si>
  <si>
    <t>Posturas prolongada mantenida de pie</t>
  </si>
  <si>
    <t>Insuficiencia venosa periferica, varices</t>
  </si>
  <si>
    <t>Mordedura de animales (ratones)</t>
  </si>
  <si>
    <t>Heridas, Leptospirosis</t>
  </si>
  <si>
    <t>Posturas prolongada mantenida de arrodillado</t>
  </si>
  <si>
    <t>Trastornos circulatorios en miembros inferiores, lesiones en rodillas, tendinitis, sinovitis de rodilla</t>
  </si>
  <si>
    <t>Mordedura de animales (murciélagos)</t>
  </si>
  <si>
    <t>Posturas prolongada mantenida de cuclilla</t>
  </si>
  <si>
    <t>Trastornos circulatorios en miembros inferiores</t>
  </si>
  <si>
    <t>Mordedura de animales (Serpientes)</t>
  </si>
  <si>
    <t>Heridas, reacción anafilacticas (reacción alergica) , muerte por veneno</t>
  </si>
  <si>
    <t>Posturas prolongada mantenida acostado</t>
  </si>
  <si>
    <t>Trastornos de espalda, trastornos circulatorios</t>
  </si>
  <si>
    <t>Picadura de animales</t>
  </si>
  <si>
    <t>Posturas forzada</t>
  </si>
  <si>
    <t>Picadura de animales (abejas, avispas)</t>
  </si>
  <si>
    <t xml:space="preserve">Reacciones alergicas, celulitis </t>
  </si>
  <si>
    <t>Posturas forzadas hiperextensión</t>
  </si>
  <si>
    <t>Tendinitis de manguito rotador, Sindrome cervical por tension, lesiones de muñecas y codos</t>
  </si>
  <si>
    <t>Picadura de animales (arañas)</t>
  </si>
  <si>
    <t>Envenenamiento Sistemico</t>
  </si>
  <si>
    <t>Posturas forzadas hiperflexión</t>
  </si>
  <si>
    <t>Tendinitis de manguito rotador, Sindrome cervical por tension, lesiones de muñecas</t>
  </si>
  <si>
    <t>Picadura de animales (alacranes, escorpiones)</t>
  </si>
  <si>
    <t>Reacciones alergicas, celulitis , envenenamiento</t>
  </si>
  <si>
    <t>Posturas forzadas hiperrotación</t>
  </si>
  <si>
    <t>Tendinitis de manguito rotador, Sindrome cervical por tension, epicondilitis, sinovitis de muñeca</t>
  </si>
  <si>
    <t>Exposición microorganismos</t>
  </si>
  <si>
    <t>Posturas antigravitacional</t>
  </si>
  <si>
    <t>Laboratorios de microbiología</t>
  </si>
  <si>
    <t>Riesgo de  enfermedad  según el germen.</t>
  </si>
  <si>
    <t>Posturas antigravitacionales miembros superiores</t>
  </si>
  <si>
    <t>Bursitis y tendinitis a nivel de musculos y/o cadera, trastornos circulatorios</t>
  </si>
  <si>
    <t>Exposición a enfermos</t>
  </si>
  <si>
    <t>Riesgo  de contaminacion, infecciones en general</t>
  </si>
  <si>
    <t>Posturas antigravitacionales miembros inferiores</t>
  </si>
  <si>
    <t>Exposición o contacto con fluidos corporales</t>
  </si>
  <si>
    <t>Posturas antigravitacionales otras partes del cuerpo</t>
  </si>
  <si>
    <t>Exposición o contacto con fluidos corporales (Sangre)</t>
  </si>
  <si>
    <t>Hepatitis, VIH</t>
  </si>
  <si>
    <t>Esfuerzo</t>
  </si>
  <si>
    <t>Exposición o contacto con fluidos corporales (Heces Fecales)</t>
  </si>
  <si>
    <t xml:space="preserve">Hepatitis B, infecciones  bacterianas , virales </t>
  </si>
  <si>
    <t>Esfuerzo al manipular peso por encima de lo permitido</t>
  </si>
  <si>
    <t>Miembros superiores (Tendinits, bursitis)
Tronco (Lesiones cronicas nivel lumbar, hernia discal)</t>
  </si>
  <si>
    <t>Exposición o contacto con fluidos corporales (otros)</t>
  </si>
  <si>
    <t>Virosis, infecciones bacterianas</t>
  </si>
  <si>
    <t>Exposición o contacto con elementos punzantes o cortantes contaminados</t>
  </si>
  <si>
    <t>Movimiento repetitivo miembros superiores</t>
  </si>
  <si>
    <t>Sindrome tunel del carpo, epicondilitis, tenosinovitis</t>
  </si>
  <si>
    <t>Exposición o contacto con elementos punzantes contaminados</t>
  </si>
  <si>
    <t>Movimiento repetitivo miembros inferiores</t>
  </si>
  <si>
    <t>Tendinitis y sinovitis de rodilla</t>
  </si>
  <si>
    <t>Exposición o contacto con elementos cortantes contaminados</t>
  </si>
  <si>
    <t>Hepatitis, Tetano, VIH</t>
  </si>
  <si>
    <t>Movimiento repetitivo tronco</t>
  </si>
  <si>
    <t>Hernias discales, Lumbalgias musculares</t>
  </si>
  <si>
    <t>Movimiento repetitivo otras partes del cuerpo</t>
  </si>
  <si>
    <t>Manipulación manual de cargas aplica en forma constante levantar</t>
  </si>
  <si>
    <t>Manipulación manual de cargas aplica en forma constante descargar</t>
  </si>
  <si>
    <t>Ruido de impacto</t>
  </si>
  <si>
    <t xml:space="preserve">Trauma acustico, transtornos en el sueño, </t>
  </si>
  <si>
    <t>Manipulación manual de cargas aplica en forma constante halar</t>
  </si>
  <si>
    <t>Lesiones articulares a nivel del hombro ejemplo bankart</t>
  </si>
  <si>
    <t>Ruido intermitente</t>
  </si>
  <si>
    <t>Cefaleas, hipoacusia neurosensorial, stress</t>
  </si>
  <si>
    <t>Manipulación manual de cargas aplica en forma constante empujar</t>
  </si>
  <si>
    <t>Ruido continuo</t>
  </si>
  <si>
    <t>Manipulación manual de cargas aplica en forma constante transportar</t>
  </si>
  <si>
    <t>Lesiones en manguito rotador, hernias cervicales y lumbar</t>
  </si>
  <si>
    <t>Iluminación</t>
  </si>
  <si>
    <t>Iluminación por exceso</t>
  </si>
  <si>
    <t>Fatiga visual , cefalea, cansancio en los ojos: cambios oculomotores (esoforia, exoforia), dolor ocular, prurito, lagrimeo, reducción de la capacidad de acomodación ocular y convergencia adecuada.</t>
  </si>
  <si>
    <t>Iluminación por deficiencia</t>
  </si>
  <si>
    <t>Fatiga visual , cefalea, cansancio en los ojos, dolor ocular, prurito, lagrimeo, reducción de la capacidad de acomodación ocular y convergencia adecuada.</t>
  </si>
  <si>
    <t>Vibración</t>
  </si>
  <si>
    <t>Accidentes de Transito</t>
  </si>
  <si>
    <t>Vibración de cuerpo entero</t>
  </si>
  <si>
    <t>Trastornos en el sistema nervioso, mareos y vomitos, variacion del ritmo cerebral, dificultad del equilibrio.</t>
  </si>
  <si>
    <t>Accidentes de Transito (Interno)</t>
  </si>
  <si>
    <t>Traumas de tejidos blandos, fracturas, trauma craneoencefalico, muerte</t>
  </si>
  <si>
    <t>Vibración segmentaria</t>
  </si>
  <si>
    <t>Calambres que pueden acompañarse de trastornos prolongados de la sensibilidad, dedos muertos llamado sindrome raynaud.</t>
  </si>
  <si>
    <t>Accidentes de Transito (Externo)</t>
  </si>
  <si>
    <t>Temperaturas extremas</t>
  </si>
  <si>
    <t>Violencia</t>
  </si>
  <si>
    <t>Temperaturas extremas por calor</t>
  </si>
  <si>
    <t>Stres termico por calor, deshidratacion, calambres, sincope por calor, golpe por calor.</t>
  </si>
  <si>
    <t>Violencia por robos</t>
  </si>
  <si>
    <t>Heridas por arma blanca o de fuego, estrés postraumatico, muerte</t>
  </si>
  <si>
    <t>Temperaturas extremas por frio</t>
  </si>
  <si>
    <t xml:space="preserve">Necrosis por  frio, hipotermia, anormalidades vasculares, </t>
  </si>
  <si>
    <t>Violencia por asaltos, atentados, de orden publico, etc)</t>
  </si>
  <si>
    <t>Heridas por arma blanca o de fuego, intoxicación gas, traumas severos de tejidos, estrés postraumatico, muerte</t>
  </si>
  <si>
    <t>Presión atmosférica</t>
  </si>
  <si>
    <t>Violencia por atentados</t>
  </si>
  <si>
    <t>Traumas de tejidos blandos, fracturas, trauma craneoencefalico, estrés postraumatico, muerte</t>
  </si>
  <si>
    <t>Presión atmosférica normal</t>
  </si>
  <si>
    <t>Hiperventilación compesatoria (mareo, nauseas y perdida de conocimiento).</t>
  </si>
  <si>
    <t>Violencia por orden publico</t>
  </si>
  <si>
    <t>Presión atmosférica ajustada</t>
  </si>
  <si>
    <t>Toxcicidad por exceso de oxigeno</t>
  </si>
  <si>
    <t>Violencia por secuestro - zonas vulnerables</t>
  </si>
  <si>
    <t>Estrés postraumatico, enfermedades multiples, muerte</t>
  </si>
  <si>
    <t>Radiaciones Ionizantes</t>
  </si>
  <si>
    <t>Radiación ionizante por rayos X</t>
  </si>
  <si>
    <t xml:space="preserve">Cáncer y leucemia. </t>
  </si>
  <si>
    <t>Radiación ionizante por rayo gama</t>
  </si>
  <si>
    <t>Quemaduras de la piel, caída del cabello, náuseas, enfermedades teratogenicas, la muerte</t>
  </si>
  <si>
    <t>Radiación ionizante por rayos beta</t>
  </si>
  <si>
    <t>Traumas tejidos blandos, contusiones, fracturas, aplastamientos, muerte</t>
  </si>
  <si>
    <t>Radiación ionizante por rayos alfa</t>
  </si>
  <si>
    <t>Terremoto</t>
  </si>
  <si>
    <t>Radiaciones No Ionizantes</t>
  </si>
  <si>
    <t>Maremotos</t>
  </si>
  <si>
    <t>Radiación no ionizante por rayos laser</t>
  </si>
  <si>
    <t>Quemaduras de retina, fotorretinitis, fotoqueratitis, fotoconjuntivitis e inducir la aparición de cataratas.</t>
  </si>
  <si>
    <t>Vendaval</t>
  </si>
  <si>
    <t>Radiación no ionizante por rayos ultravioletas</t>
  </si>
  <si>
    <t>Cáncer de piel, irritación, arrugas, manchas, afecciones a nivel ocular, lupus a nivel sistemico</t>
  </si>
  <si>
    <t>Inundación - Arroyos</t>
  </si>
  <si>
    <t>Traumas tejidos blandos, contusiones, fracturas, ahogamiento, muerte</t>
  </si>
  <si>
    <t>Radiación no ionizante por rayos infrarrojo</t>
  </si>
  <si>
    <t>Quemaduras de retina, fotorretinitis , fotoqueratitis, fotoconjuntivitis e inducir la aparición de cataratas.</t>
  </si>
  <si>
    <t>Derrumbe</t>
  </si>
  <si>
    <t>Traumas tejidos blandos, contusiones, fracturas, sepultamiento, muerte</t>
  </si>
  <si>
    <t>Radiación no ionizante por radiofrecuencia</t>
  </si>
  <si>
    <t>Alteracion en el aparato reproductor, síntomas neuropsíquicos independientes como son la confusión, pereza, pérdida de la memoria, ansiedad, depresión.</t>
  </si>
  <si>
    <t>Precipitaciones (lluvias, granizadas, heladas)</t>
  </si>
  <si>
    <t>Ahogamiento, hipotermia, politrauma, muerte</t>
  </si>
  <si>
    <t>Radiación no ionizante por microondas</t>
  </si>
  <si>
    <t>Tumores cerebrales, enfermedad de Alzheimer y pérdida de la memoria, alteraciones de sueño, confusión, pereza, pérdida de la memoria, ansiedad, depresión.</t>
  </si>
  <si>
    <t>Erupción Volcánica</t>
  </si>
  <si>
    <t>Politrauma, quemaduras, intoxicaciones por inhalacion de humos, estrés postraumatico, muerte</t>
  </si>
  <si>
    <t>Polvos Orgánicos o inorgánicos</t>
  </si>
  <si>
    <t>Sistemas y medios de almacenamiento</t>
  </si>
  <si>
    <t>Polvos orgánicos</t>
  </si>
  <si>
    <t>Enfermedades pulmonar obstructiva cronica de origen laboral (Bisinosis, Neomunitis por hipersensibilidad y asma ocupacional)</t>
  </si>
  <si>
    <t>Sistemas y medios de almacenamiento (inadecuado o deficiente)</t>
  </si>
  <si>
    <t>Traumas de tejidos blandos, aplastamiento, amputaciones, muerte.</t>
  </si>
  <si>
    <t>Polvos inorgánicos</t>
  </si>
  <si>
    <t>Asbestosis, Silicosis, Neumoconiosis</t>
  </si>
  <si>
    <t>Fibras</t>
  </si>
  <si>
    <t>Contusiones, traumas de tejidos blandos</t>
  </si>
  <si>
    <t>Neumoconiosis o enfermedades cronicas respiratorias de tipo restrictivo</t>
  </si>
  <si>
    <t>Condiciones de orden y aseo</t>
  </si>
  <si>
    <t>Líquidos</t>
  </si>
  <si>
    <t>Contacto dermico: Quemaduras, irritaciones, reacciones alergicas del cuerpo.
Ingesta: Quemadura tracto digestivo, intoxicación, muerte</t>
  </si>
  <si>
    <t>Caída de objetos</t>
  </si>
  <si>
    <t>Nieblas</t>
  </si>
  <si>
    <t>Traumas de tejidos blandos, contusiones, aplastamiento, trauma craneoencefalico, muerte</t>
  </si>
  <si>
    <t>Rocíos</t>
  </si>
  <si>
    <t>Gases y Vapores</t>
  </si>
  <si>
    <t>Politraumatismo, Fracturas, muerte</t>
  </si>
  <si>
    <t>Gases</t>
  </si>
  <si>
    <t>Contacto dermico: Quemaduras, irritaciones, reacciones alergicas del cuerpo.
Inhalación: intoxicación aguda o cronica, enfermedades tipo respiratorio.</t>
  </si>
  <si>
    <t>Trabajo en espacios confinados</t>
  </si>
  <si>
    <t>Vapores</t>
  </si>
  <si>
    <t>Contacto dermico: Quemaduras, irritaciones, reacciones alergicas del cuerpo.
Inhalación: intoxicación aguda o cronica, enfermedades tipo respiratorio</t>
  </si>
  <si>
    <t>Asfixia, afecciones pulmonares, muerte</t>
  </si>
  <si>
    <t>Humos metálicos, no metálicos</t>
  </si>
  <si>
    <t>Humos metálicos</t>
  </si>
  <si>
    <t>Alteraciones respiratorias, fibrosis pulmonar</t>
  </si>
  <si>
    <t>DEPORTIVO/CULTURAL</t>
  </si>
  <si>
    <t>Humos no metálicos</t>
  </si>
  <si>
    <t>Eventos deportivos</t>
  </si>
  <si>
    <t>Material Particulado</t>
  </si>
  <si>
    <t>Menor 10 µm Alteraciones respiratorias, fibrosis pulmonar</t>
  </si>
  <si>
    <t>Contusiones, fracturas</t>
  </si>
  <si>
    <t>Eventos recreativos y culturales</t>
  </si>
  <si>
    <t>Elementos o partes de maquinas</t>
  </si>
  <si>
    <t>Elementos o partes de maquinas contacto con calientes</t>
  </si>
  <si>
    <t>Quemaduras de 1,2 y3°</t>
  </si>
  <si>
    <t>Elementos o partes de maquinas contacto en movimiento</t>
  </si>
  <si>
    <t>Amputaciones, fracturas, traumas tejidos blandos</t>
  </si>
  <si>
    <t>(estilo de mando, pago, contratación, participación, inducción y capacitación, bienestar social, evaluación del desempeño, manejo de cambios)</t>
  </si>
  <si>
    <t>Herramientas manuales no mecanizadas (defectuosas - manipulación)</t>
  </si>
  <si>
    <t>Contusión, edema, Trauma tejidos blandos</t>
  </si>
  <si>
    <t>Características de la organización</t>
  </si>
  <si>
    <t>Herramientas manuales mecanizadas (defectuosas, manipulación)</t>
  </si>
  <si>
    <t>Contusión, edema, Trauma tejidos blandos, Amputación, fracturas</t>
  </si>
  <si>
    <t>(comunicación, tecnología, organización del trabajo, demandas cualitativas y cuantitativas de la labor)</t>
  </si>
  <si>
    <t>Equipos</t>
  </si>
  <si>
    <t>Características del grupo social de trabajo</t>
  </si>
  <si>
    <t>Equipos (defectuosos - manipulación)</t>
  </si>
  <si>
    <t>Contusión, edema, Trauma tejidos blandos, Amputación, fracturas, muerte</t>
  </si>
  <si>
    <t>(relaciones, cohesión, calidad de interacciones, trabajo en equipo)</t>
  </si>
  <si>
    <t>Piezas a trabajar</t>
  </si>
  <si>
    <t>Piezas a trabajar (calientes, robustas, ásperas)</t>
  </si>
  <si>
    <t>Quemaduras de 1,2 y3°, traumas tejidos blandos</t>
  </si>
  <si>
    <t>(Carga mental, contenidos de la tarea, demandas emocionales, sistemas de control, definición de roles, monotonía, etc)</t>
  </si>
  <si>
    <t>Materiales proyectados solidos o fluidos</t>
  </si>
  <si>
    <t>Interface persona - tarea)</t>
  </si>
  <si>
    <t>Lesiones oculares, traumas tejidos blandos, lesiones en vias respiratorias generadas por cuerpos extraños</t>
  </si>
  <si>
    <t>(conocimientos, habilidades en relación con la demanda de la tarea, iniciativa, autonomía y reconocimiento, identificación de la persona con la tarea y la organización)</t>
  </si>
  <si>
    <t>Jornada de trabajo</t>
  </si>
  <si>
    <t>(pausas, trabajo nocturno, rotación, horas extras, descansos)</t>
  </si>
  <si>
    <t>Alta Tensión (&gt;1,5 Kv)</t>
  </si>
  <si>
    <t>TECNOLOGICO</t>
  </si>
  <si>
    <t>Exposición a Alta Tensión (&gt;1,5 Kv)</t>
  </si>
  <si>
    <t>Contacto directo: Quemaduras 2 ó 3° , paros cardiacos, conmoción, muerte</t>
  </si>
  <si>
    <t>Baja Tensión (&lt;1,5 Kv)</t>
  </si>
  <si>
    <t>Explosión</t>
  </si>
  <si>
    <t>Exposición a Baja Tensión (&lt;1,5 Kv)</t>
  </si>
  <si>
    <t>Contacto directo: Quemaduras 1 ó 2°, paro cardiaco, conmoción</t>
  </si>
  <si>
    <t>Explosión (sustancias químicas)</t>
  </si>
  <si>
    <t>Quemaduras, reacciones alergicas, muerte</t>
  </si>
  <si>
    <t>Estática</t>
  </si>
  <si>
    <t>Fuga</t>
  </si>
  <si>
    <t>Exposición a Estática</t>
  </si>
  <si>
    <t>En reacción puede desencadenar una descarga</t>
  </si>
  <si>
    <t>Fuga (sustancias químicas)</t>
  </si>
  <si>
    <t>Quemaduras vias aereas, intoxicacion por inhalacion, muerte.</t>
  </si>
  <si>
    <t>Derrame</t>
  </si>
  <si>
    <t>Derrame (sustancias químicas, productos)</t>
  </si>
  <si>
    <t>Quemaduras vias aereas o por contacto, intoxicacion por inhalacion, muerte.</t>
  </si>
  <si>
    <t>Incendio calor física</t>
  </si>
  <si>
    <t>Quemaduras 1, 2 y 3°, asfixia por inhalacion de humos, muerte</t>
  </si>
  <si>
    <t>Incendio reacción química</t>
  </si>
  <si>
    <t>CLASE RIESGO</t>
  </si>
  <si>
    <t xml:space="preserve">FUENTE </t>
  </si>
  <si>
    <t>CARGOS</t>
  </si>
  <si>
    <t>NIVEL DEL RIESGO</t>
  </si>
  <si>
    <t>% EXPUESTOS</t>
  </si>
  <si>
    <t>Area andiminstrativa: gerente, auxiliares contables y administrativas, coordinador de transporte (4)</t>
  </si>
  <si>
    <t>conductores (5)</t>
  </si>
  <si>
    <t>visitantes (5)</t>
  </si>
  <si>
    <t>Servicios generales (1)</t>
  </si>
  <si>
    <t xml:space="preserve">Posturas prolongada mantenida </t>
  </si>
  <si>
    <t>temperaturas extremas calor y frío</t>
  </si>
  <si>
    <t>Accidentes de Tránsito</t>
  </si>
  <si>
    <t>fallas mecánicas</t>
  </si>
  <si>
    <t>superficies de trabajo irregulares, deslizantes  de difente nivel</t>
  </si>
  <si>
    <t>condiciones de orden y aseo</t>
  </si>
  <si>
    <t>Generación de gérmenes en el sistema de baño y lavamanos</t>
  </si>
  <si>
    <t xml:space="preserve">gases y vapores monoxido de carbono </t>
  </si>
  <si>
    <t>manejo de sustancias químicas</t>
  </si>
  <si>
    <t>Cables eléctricos enchufes y / o cables pegados</t>
  </si>
  <si>
    <t xml:space="preserve">GERENTE,, GERENTE COMERCIAL, GERENTE GENERAL AUXILIAR CONTABLE, ASISTENTE OPERATIVA Y ADMINISTRATIVA,GERENTE  OPERATIVO, CONTADOR  </t>
  </si>
  <si>
    <t>Virus (COVID 19)</t>
  </si>
  <si>
    <t>1.PROGRAMA DE RIESGO BIOLOGICO uso de gel antibacterial                                                2. Uso de tapabocas cuando se esta enfermo.                                                                   3. Capacitación riesgo biológico</t>
  </si>
  <si>
    <t>Virus COVID19</t>
  </si>
  <si>
    <t xml:space="preserve">Superficies no llanas </t>
  </si>
  <si>
    <t xml:space="preserve">Caida de objeto al mismo y/o distinto nivel </t>
  </si>
  <si>
    <t xml:space="preserve">Esguinces, golpes </t>
  </si>
  <si>
    <t>Heridas fracturas</t>
  </si>
  <si>
    <t>Al colocar las cargas, sujetarlas o manipularlas, incluso en la acción de ayuda de bajar y subir la carga al transporte</t>
  </si>
  <si>
    <t xml:space="preserve">Sobre esfuerzo </t>
  </si>
  <si>
    <t>Esguinces, golpes, dolores lumbares</t>
  </si>
  <si>
    <t xml:space="preserve">Al subir y bajar de los vehículos - vehículos en moviemiento </t>
  </si>
  <si>
    <t>Accidente - golpes con vehículos</t>
  </si>
  <si>
    <t>Esguinces, golpes - muerte</t>
  </si>
  <si>
    <t xml:space="preserve">Heridas fracturas, contusiones </t>
  </si>
  <si>
    <t>Enfermedad común</t>
  </si>
  <si>
    <t xml:space="preserve">Al tanquear los vehiculos, en las estaciones de servicio. </t>
  </si>
  <si>
    <t xml:space="preserve">Al momento de presentarse - varadas - fallas mecánicas del vehículo. </t>
  </si>
  <si>
    <t>Fecha: Febrero 2022</t>
  </si>
  <si>
    <t>Fecha: febrero 2022</t>
  </si>
  <si>
    <t>Fecha: febrero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</si>
</sst>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2"/>
      <color theme="1"/>
      <name val="Calibri"/>
      <family val="2"/>
      <scheme val="minor"/>
    </font>
    <font>
      <sz val="11"/>
      <color theme="1"/>
      <name val="Calibri"/>
      <family val="2"/>
      <scheme val="minor"/>
    </font>
    <font>
      <b/>
      <sz val="12"/>
      <color theme="1"/>
      <name val="Calibri"/>
      <family val="2"/>
      <scheme val="minor"/>
    </font>
    <font>
      <sz val="12"/>
      <name val="Arial Narrow"/>
      <family val="2"/>
    </font>
    <font>
      <b/>
      <sz val="12"/>
      <name val="Arial Narrow"/>
      <family val="2"/>
    </font>
    <font>
      <b/>
      <sz val="16"/>
      <name val="Arial Narrow"/>
      <family val="2"/>
    </font>
    <font>
      <b/>
      <sz val="11"/>
      <name val="Arial Narrow"/>
      <family val="2"/>
    </font>
    <font>
      <b/>
      <sz val="12"/>
      <color theme="1"/>
      <name val="Arial"/>
      <family val="2"/>
    </font>
    <font>
      <b/>
      <sz val="12"/>
      <color indexed="8"/>
      <name val="Arial"/>
      <family val="2"/>
    </font>
    <font>
      <b/>
      <sz val="12"/>
      <color theme="1"/>
      <name val="Arial Narrow"/>
      <family val="2"/>
    </font>
    <font>
      <b/>
      <sz val="11"/>
      <color theme="1"/>
      <name val="Arial"/>
      <family val="2"/>
    </font>
    <font>
      <sz val="10"/>
      <color theme="1"/>
      <name val="Arial"/>
      <family val="2"/>
    </font>
    <font>
      <sz val="10"/>
      <color indexed="56"/>
      <name val="Arial"/>
      <family val="2"/>
    </font>
    <font>
      <sz val="10"/>
      <name val="Arial"/>
      <family val="2"/>
    </font>
    <font>
      <sz val="10"/>
      <color theme="1"/>
      <name val="Arial Narrow"/>
      <family val="2"/>
    </font>
    <font>
      <b/>
      <sz val="9"/>
      <color indexed="81"/>
      <name val="Tahoma"/>
      <family val="2"/>
    </font>
    <font>
      <sz val="9"/>
      <color indexed="81"/>
      <name val="Tahoma"/>
      <family val="2"/>
    </font>
    <font>
      <sz val="10"/>
      <color indexed="56"/>
      <name val="Arial Narrow"/>
      <family val="2"/>
    </font>
    <font>
      <sz val="10"/>
      <color indexed="8"/>
      <name val="Arial Narrow"/>
      <family val="2"/>
    </font>
    <font>
      <sz val="11"/>
      <color theme="1"/>
      <name val="Arial Narrow"/>
      <family val="2"/>
    </font>
    <font>
      <b/>
      <sz val="12"/>
      <color indexed="8"/>
      <name val="Arial Narrow"/>
      <family val="2"/>
    </font>
    <font>
      <b/>
      <sz val="11"/>
      <color indexed="8"/>
      <name val="Calibri"/>
      <family val="2"/>
    </font>
    <font>
      <sz val="8"/>
      <color indexed="8"/>
      <name val="Calibri"/>
      <family val="2"/>
    </font>
    <font>
      <b/>
      <sz val="8"/>
      <color indexed="8"/>
      <name val="Calibri"/>
      <family val="2"/>
    </font>
    <font>
      <b/>
      <sz val="10"/>
      <color theme="1"/>
      <name val="Calibri"/>
      <family val="2"/>
      <scheme val="minor"/>
    </font>
    <font>
      <sz val="10"/>
      <color theme="1"/>
      <name val="Calibri"/>
      <family val="2"/>
      <scheme val="minor"/>
    </font>
    <font>
      <b/>
      <sz val="10"/>
      <color theme="0"/>
      <name val="Calibri"/>
      <family val="2"/>
      <scheme val="minor"/>
    </font>
    <font>
      <b/>
      <sz val="10"/>
      <name val="Calibri"/>
      <family val="2"/>
      <scheme val="minor"/>
    </font>
    <font>
      <b/>
      <sz val="12"/>
      <color theme="6" tint="-0.249977111117893"/>
      <name val="Calibri"/>
      <family val="2"/>
    </font>
    <font>
      <b/>
      <sz val="10"/>
      <color theme="1"/>
      <name val="Calibri"/>
      <family val="2"/>
    </font>
    <font>
      <b/>
      <sz val="12"/>
      <color theme="9" tint="-0.249977111117893"/>
      <name val="Calibri"/>
      <family val="2"/>
    </font>
    <font>
      <b/>
      <sz val="12"/>
      <color theme="5" tint="-0.249977111117893"/>
      <name val="Calibri"/>
      <family val="2"/>
    </font>
    <font>
      <b/>
      <sz val="12"/>
      <color theme="7" tint="-0.249977111117893"/>
      <name val="Calibri"/>
      <family val="2"/>
    </font>
    <font>
      <b/>
      <sz val="16"/>
      <color rgb="FFFF0000"/>
      <name val="Arial"/>
      <family val="2"/>
    </font>
    <font>
      <b/>
      <sz val="18"/>
      <name val="Arial"/>
      <family val="2"/>
    </font>
    <font>
      <sz val="11"/>
      <color theme="1"/>
      <name val="Arial"/>
      <family val="2"/>
    </font>
    <font>
      <sz val="12"/>
      <color theme="1"/>
      <name val="Arial"/>
      <family val="2"/>
    </font>
    <font>
      <sz val="12"/>
      <color indexed="8"/>
      <name val="Arial"/>
      <family val="2"/>
    </font>
    <font>
      <sz val="12"/>
      <color rgb="FFFF0000"/>
      <name val="Arial"/>
      <family val="2"/>
    </font>
    <font>
      <sz val="12"/>
      <color indexed="56"/>
      <name val="Arial"/>
      <family val="2"/>
    </font>
    <font>
      <sz val="12"/>
      <name val="Arial"/>
      <family val="2"/>
    </font>
    <font>
      <sz val="12"/>
      <color theme="1"/>
      <name val="Arial Narrow"/>
      <family val="2"/>
    </font>
    <font>
      <sz val="8"/>
      <color theme="1"/>
      <name val="Arial"/>
      <family val="2"/>
    </font>
    <font>
      <b/>
      <sz val="16"/>
      <name val="Arial"/>
      <family val="2"/>
    </font>
    <font>
      <sz val="8"/>
      <color theme="1"/>
      <name val="Calibri"/>
      <family val="2"/>
      <scheme val="minor"/>
    </font>
    <font>
      <sz val="14"/>
      <color theme="1"/>
      <name val="Calibri"/>
      <family val="2"/>
      <scheme val="minor"/>
    </font>
    <font>
      <sz val="8"/>
      <color theme="0"/>
      <name val="Calibri"/>
      <family val="2"/>
      <scheme val="minor"/>
    </font>
    <font>
      <sz val="8"/>
      <name val="Calibri"/>
      <family val="2"/>
      <scheme val="minor"/>
    </font>
    <font>
      <sz val="10"/>
      <name val="Arial Narrow"/>
      <family val="2"/>
    </font>
    <font>
      <sz val="9"/>
      <name val="Calibri"/>
      <family val="2"/>
      <scheme val="minor"/>
    </font>
    <font>
      <b/>
      <sz val="9"/>
      <color rgb="FF000000"/>
      <name val="Tahoma"/>
      <family val="2"/>
    </font>
    <font>
      <sz val="9"/>
      <color rgb="FF000000"/>
      <name val="Tahoma"/>
      <family val="2"/>
    </font>
  </fonts>
  <fills count="3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ED00"/>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rgb="FF00B0F0"/>
        <bgColor indexed="64"/>
      </patternFill>
    </fill>
    <fill>
      <patternFill patternType="solid">
        <fgColor rgb="FF8DEAFD"/>
        <bgColor indexed="64"/>
      </patternFill>
    </fill>
    <fill>
      <patternFill patternType="solid">
        <fgColor rgb="FF00B050"/>
        <bgColor indexed="64"/>
      </patternFill>
    </fill>
    <fill>
      <patternFill patternType="solid">
        <fgColor rgb="FFA7CF8B"/>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21"/>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0" tint="-0.499984740745262"/>
      </left>
      <right/>
      <top style="thin">
        <color indexed="64"/>
      </top>
      <bottom/>
      <diagonal/>
    </border>
    <border>
      <left style="thin">
        <color theme="0" tint="-0.499984740745262"/>
      </left>
      <right/>
      <top/>
      <bottom/>
      <diagonal/>
    </border>
    <border>
      <left style="thin">
        <color theme="0" tint="-0.499984740745262"/>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437">
    <xf numFmtId="0" fontId="0" fillId="0" borderId="0" xfId="0"/>
    <xf numFmtId="0" fontId="0" fillId="0" borderId="0" xfId="0" applyAlignment="1"/>
    <xf numFmtId="0" fontId="0" fillId="0" borderId="0" xfId="0" applyBorder="1"/>
    <xf numFmtId="0" fontId="0" fillId="0" borderId="0" xfId="0" applyBorder="1" applyAlignment="1">
      <alignment wrapText="1"/>
    </xf>
    <xf numFmtId="0" fontId="1" fillId="0" borderId="0" xfId="0" applyFont="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0" fontId="0" fillId="0" borderId="0" xfId="0" applyFont="1" applyBorder="1" applyAlignment="1">
      <alignment vertical="center" wrapText="1"/>
    </xf>
    <xf numFmtId="0" fontId="3" fillId="2" borderId="0" xfId="0" applyFont="1" applyFill="1" applyAlignment="1" applyProtection="1">
      <alignment vertical="center" wrapText="1"/>
    </xf>
    <xf numFmtId="0" fontId="4" fillId="2" borderId="15"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3" fillId="2" borderId="0" xfId="0" applyFont="1" applyFill="1" applyBorder="1" applyAlignment="1" applyProtection="1">
      <alignment vertical="center" wrapText="1"/>
    </xf>
    <xf numFmtId="0" fontId="7" fillId="0" borderId="0" xfId="0" applyFont="1"/>
    <xf numFmtId="0" fontId="9" fillId="0" borderId="0" xfId="0" applyFont="1"/>
    <xf numFmtId="0" fontId="11" fillId="0" borderId="0" xfId="0" applyFont="1"/>
    <xf numFmtId="0" fontId="11" fillId="0" borderId="5" xfId="0" applyFont="1" applyBorder="1" applyAlignment="1">
      <alignment horizontal="center" vertical="center" wrapText="1"/>
    </xf>
    <xf numFmtId="0" fontId="12" fillId="0" borderId="5"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0" xfId="0" applyFont="1"/>
    <xf numFmtId="0" fontId="0" fillId="0" borderId="0" xfId="0" applyAlignment="1">
      <alignment wrapText="1"/>
    </xf>
    <xf numFmtId="0" fontId="1"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Font="1" applyAlignment="1">
      <alignment vertical="center" wrapText="1"/>
    </xf>
    <xf numFmtId="0" fontId="1" fillId="0" borderId="0" xfId="0" applyFont="1" applyBorder="1" applyAlignment="1">
      <alignment vertical="center" wrapText="1"/>
    </xf>
    <xf numFmtId="0" fontId="8" fillId="3"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0" applyFont="1" applyBorder="1" applyAlignment="1">
      <alignment horizontal="center" vertical="center" wrapText="1"/>
    </xf>
    <xf numFmtId="0" fontId="14" fillId="0" borderId="0" xfId="0" applyFont="1" applyBorder="1" applyAlignment="1">
      <alignment vertical="center" wrapText="1"/>
    </xf>
    <xf numFmtId="0" fontId="18" fillId="0" borderId="0" xfId="0" applyFont="1" applyFill="1" applyBorder="1" applyAlignment="1">
      <alignment vertical="center" wrapText="1"/>
    </xf>
    <xf numFmtId="0" fontId="14" fillId="0" borderId="0" xfId="0" applyFont="1" applyBorder="1"/>
    <xf numFmtId="0" fontId="19" fillId="0" borderId="0" xfId="0" applyFont="1"/>
    <xf numFmtId="0" fontId="20" fillId="0" borderId="5" xfId="0" applyFont="1" applyFill="1" applyBorder="1" applyAlignment="1">
      <alignment vertical="center" wrapText="1"/>
    </xf>
    <xf numFmtId="0" fontId="1" fillId="0" borderId="0" xfId="0" applyFont="1" applyAlignment="1">
      <alignment vertical="center" wrapText="1"/>
    </xf>
    <xf numFmtId="0" fontId="1" fillId="0" borderId="0" xfId="1"/>
    <xf numFmtId="0" fontId="1" fillId="5" borderId="0" xfId="1" applyFill="1"/>
    <xf numFmtId="0" fontId="22" fillId="5" borderId="0" xfId="1" applyFont="1" applyFill="1" applyAlignment="1">
      <alignment vertical="center" wrapText="1"/>
    </xf>
    <xf numFmtId="0" fontId="22" fillId="5" borderId="0" xfId="1" applyFont="1" applyFill="1"/>
    <xf numFmtId="0" fontId="23" fillId="6" borderId="32" xfId="1" applyFont="1" applyFill="1" applyBorder="1" applyAlignment="1">
      <alignment horizontal="center" vertical="center"/>
    </xf>
    <xf numFmtId="0" fontId="23" fillId="6" borderId="33" xfId="1" applyFont="1" applyFill="1" applyBorder="1" applyAlignment="1">
      <alignment horizontal="center" vertical="center"/>
    </xf>
    <xf numFmtId="0" fontId="23" fillId="6" borderId="34" xfId="1" applyFont="1" applyFill="1" applyBorder="1" applyAlignment="1">
      <alignment horizontal="center" vertical="center"/>
    </xf>
    <xf numFmtId="0" fontId="23" fillId="5" borderId="0" xfId="1" applyFont="1" applyFill="1" applyAlignment="1"/>
    <xf numFmtId="0" fontId="22" fillId="2" borderId="35" xfId="1" applyFont="1" applyFill="1" applyBorder="1" applyAlignment="1">
      <alignment vertical="center"/>
    </xf>
    <xf numFmtId="0" fontId="22" fillId="2" borderId="23" xfId="1" applyFont="1" applyFill="1" applyBorder="1" applyAlignment="1">
      <alignment horizontal="center" vertical="center"/>
    </xf>
    <xf numFmtId="0" fontId="22" fillId="2" borderId="36" xfId="1" applyFont="1" applyFill="1" applyBorder="1" applyAlignment="1">
      <alignment vertical="center" wrapText="1"/>
    </xf>
    <xf numFmtId="0" fontId="22" fillId="5" borderId="0" xfId="1" applyFont="1" applyFill="1" applyAlignment="1">
      <alignment vertical="center"/>
    </xf>
    <xf numFmtId="0" fontId="22" fillId="2" borderId="4" xfId="1" applyFont="1" applyFill="1" applyBorder="1" applyAlignment="1">
      <alignment vertical="center"/>
    </xf>
    <xf numFmtId="0" fontId="22" fillId="2" borderId="5" xfId="1" applyFont="1" applyFill="1" applyBorder="1" applyAlignment="1">
      <alignment horizontal="center" vertical="center"/>
    </xf>
    <xf numFmtId="0" fontId="22" fillId="2" borderId="6" xfId="1" applyFont="1" applyFill="1" applyBorder="1" applyAlignment="1">
      <alignment vertical="center" wrapText="1"/>
    </xf>
    <xf numFmtId="0" fontId="22" fillId="2" borderId="10" xfId="1" applyFont="1" applyFill="1" applyBorder="1" applyAlignment="1">
      <alignment vertical="center"/>
    </xf>
    <xf numFmtId="0" fontId="22" fillId="2" borderId="11" xfId="1" applyFont="1" applyFill="1" applyBorder="1" applyAlignment="1">
      <alignment horizontal="center" vertical="center"/>
    </xf>
    <xf numFmtId="0" fontId="22" fillId="2" borderId="12" xfId="1" applyFont="1" applyFill="1" applyBorder="1" applyAlignment="1">
      <alignment vertical="center" wrapText="1"/>
    </xf>
    <xf numFmtId="0" fontId="22" fillId="5" borderId="0" xfId="1" applyFont="1" applyFill="1" applyBorder="1" applyAlignment="1">
      <alignment vertical="center"/>
    </xf>
    <xf numFmtId="0" fontId="22" fillId="5" borderId="0" xfId="1" applyFont="1" applyFill="1" applyBorder="1" applyAlignment="1">
      <alignment horizontal="center" vertical="center"/>
    </xf>
    <xf numFmtId="0" fontId="22" fillId="5" borderId="0" xfId="1" applyFont="1" applyFill="1" applyBorder="1" applyAlignment="1">
      <alignment vertical="center" wrapText="1"/>
    </xf>
    <xf numFmtId="0" fontId="22" fillId="0" borderId="35" xfId="1" applyFont="1" applyBorder="1" applyAlignment="1">
      <alignment vertical="center"/>
    </xf>
    <xf numFmtId="0" fontId="22" fillId="0" borderId="23" xfId="1" applyFont="1" applyBorder="1" applyAlignment="1">
      <alignment horizontal="center" vertical="center"/>
    </xf>
    <xf numFmtId="0" fontId="22" fillId="0" borderId="36" xfId="1" applyFont="1" applyBorder="1" applyAlignment="1">
      <alignment vertical="center" wrapText="1"/>
    </xf>
    <xf numFmtId="0" fontId="23" fillId="0" borderId="10" xfId="1" applyFont="1" applyBorder="1" applyAlignment="1">
      <alignment horizontal="center" vertical="center"/>
    </xf>
    <xf numFmtId="0" fontId="23" fillId="0" borderId="11" xfId="1" applyFont="1" applyBorder="1" applyAlignment="1">
      <alignment horizontal="center" vertical="center"/>
    </xf>
    <xf numFmtId="0" fontId="23" fillId="0" borderId="12" xfId="1" applyFont="1" applyBorder="1" applyAlignment="1">
      <alignment horizontal="center" vertical="center"/>
    </xf>
    <xf numFmtId="0" fontId="22" fillId="0" borderId="4" xfId="1" applyFont="1" applyBorder="1" applyAlignment="1">
      <alignment vertical="center"/>
    </xf>
    <xf numFmtId="0" fontId="22" fillId="0" borderId="5" xfId="1" applyFont="1" applyBorder="1" applyAlignment="1">
      <alignment horizontal="center" vertical="center"/>
    </xf>
    <xf numFmtId="0" fontId="22" fillId="0" borderId="6" xfId="1" applyFont="1" applyBorder="1" applyAlignment="1">
      <alignment vertical="center" wrapText="1"/>
    </xf>
    <xf numFmtId="0" fontId="23" fillId="0" borderId="3" xfId="1" applyFont="1" applyBorder="1" applyAlignment="1">
      <alignment horizontal="center" vertical="center"/>
    </xf>
    <xf numFmtId="0" fontId="23" fillId="7" borderId="18" xfId="1" applyFont="1" applyFill="1" applyBorder="1" applyAlignment="1">
      <alignment horizontal="center" vertical="center"/>
    </xf>
    <xf numFmtId="0" fontId="23" fillId="7" borderId="23" xfId="1" applyFont="1" applyFill="1" applyBorder="1" applyAlignment="1">
      <alignment horizontal="center" vertical="center"/>
    </xf>
    <xf numFmtId="0" fontId="23" fillId="8" borderId="23" xfId="1" applyFont="1" applyFill="1" applyBorder="1" applyAlignment="1">
      <alignment horizontal="center" vertical="center"/>
    </xf>
    <xf numFmtId="0" fontId="23" fillId="8" borderId="36" xfId="1" applyFont="1" applyFill="1" applyBorder="1" applyAlignment="1">
      <alignment horizontal="center" vertical="center"/>
    </xf>
    <xf numFmtId="0" fontId="23" fillId="0" borderId="6" xfId="1" applyFont="1" applyBorder="1" applyAlignment="1">
      <alignment horizontal="center" vertical="center"/>
    </xf>
    <xf numFmtId="0" fontId="23" fillId="7" borderId="20" xfId="1" applyFont="1" applyFill="1" applyBorder="1" applyAlignment="1">
      <alignment horizontal="center" vertical="center"/>
    </xf>
    <xf numFmtId="0" fontId="23" fillId="8" borderId="5" xfId="1" applyFont="1" applyFill="1" applyBorder="1" applyAlignment="1">
      <alignment horizontal="center" vertical="center"/>
    </xf>
    <xf numFmtId="0" fontId="23" fillId="9" borderId="6" xfId="1" applyFont="1" applyFill="1" applyBorder="1" applyAlignment="1">
      <alignment horizontal="center" vertical="center"/>
    </xf>
    <xf numFmtId="0" fontId="22" fillId="0" borderId="10" xfId="1" applyFont="1" applyBorder="1" applyAlignment="1">
      <alignment vertical="center"/>
    </xf>
    <xf numFmtId="0" fontId="22" fillId="0" borderId="11" xfId="1" applyFont="1" applyBorder="1" applyAlignment="1">
      <alignment horizontal="center" vertical="center"/>
    </xf>
    <xf numFmtId="0" fontId="22" fillId="0" borderId="12" xfId="1" applyFont="1" applyBorder="1" applyAlignment="1">
      <alignment vertical="center" wrapText="1"/>
    </xf>
    <xf numFmtId="0" fontId="23" fillId="9" borderId="39" xfId="1" applyFont="1" applyFill="1" applyBorder="1" applyAlignment="1">
      <alignment horizontal="center" vertical="center"/>
    </xf>
    <xf numFmtId="0" fontId="23" fillId="9" borderId="11" xfId="1" applyFont="1" applyFill="1" applyBorder="1" applyAlignment="1">
      <alignment horizontal="center" vertical="center"/>
    </xf>
    <xf numFmtId="0" fontId="23" fillId="10" borderId="11" xfId="1" applyFont="1" applyFill="1" applyBorder="1" applyAlignment="1">
      <alignment horizontal="center" vertical="center"/>
    </xf>
    <xf numFmtId="0" fontId="23" fillId="10" borderId="12" xfId="1" applyFont="1" applyFill="1" applyBorder="1" applyAlignment="1">
      <alignment horizontal="center" vertical="center"/>
    </xf>
    <xf numFmtId="0" fontId="23" fillId="5" borderId="32" xfId="1" applyFont="1" applyFill="1" applyBorder="1" applyAlignment="1">
      <alignment horizontal="center" vertical="center"/>
    </xf>
    <xf numFmtId="0" fontId="23" fillId="5" borderId="33" xfId="1" applyFont="1" applyFill="1" applyBorder="1" applyAlignment="1">
      <alignment horizontal="center" vertical="center"/>
    </xf>
    <xf numFmtId="0" fontId="23" fillId="5" borderId="34" xfId="1" applyFont="1" applyFill="1" applyBorder="1" applyAlignment="1">
      <alignment horizontal="center" vertical="center"/>
    </xf>
    <xf numFmtId="49" fontId="23" fillId="0" borderId="10" xfId="1" applyNumberFormat="1" applyFont="1" applyBorder="1" applyAlignment="1">
      <alignment horizontal="center" vertical="center"/>
    </xf>
    <xf numFmtId="49" fontId="23" fillId="0" borderId="11" xfId="1" applyNumberFormat="1" applyFont="1" applyBorder="1" applyAlignment="1">
      <alignment horizontal="center" vertical="center"/>
    </xf>
    <xf numFmtId="49" fontId="23" fillId="0" borderId="12" xfId="1" applyNumberFormat="1" applyFont="1" applyBorder="1" applyAlignment="1">
      <alignment horizontal="center" vertical="center"/>
    </xf>
    <xf numFmtId="0" fontId="23" fillId="0" borderId="44" xfId="1" applyFont="1" applyBorder="1" applyAlignment="1">
      <alignment horizontal="center" vertical="center"/>
    </xf>
    <xf numFmtId="0" fontId="23" fillId="7" borderId="18" xfId="1" applyFont="1" applyFill="1" applyBorder="1" applyAlignment="1">
      <alignment horizontal="left" vertical="center" wrapText="1"/>
    </xf>
    <xf numFmtId="0" fontId="23" fillId="7" borderId="23" xfId="1" applyFont="1" applyFill="1" applyBorder="1" applyAlignment="1">
      <alignment horizontal="left" vertical="center" wrapText="1"/>
    </xf>
    <xf numFmtId="0" fontId="23" fillId="11" borderId="36" xfId="1" applyFont="1" applyFill="1" applyBorder="1" applyAlignment="1">
      <alignment horizontal="left" vertical="center" wrapText="1"/>
    </xf>
    <xf numFmtId="0" fontId="23" fillId="0" borderId="9" xfId="1" applyFont="1" applyBorder="1" applyAlignment="1">
      <alignment horizontal="center" vertical="center"/>
    </xf>
    <xf numFmtId="0" fontId="23" fillId="7" borderId="20" xfId="1" applyFont="1" applyFill="1" applyBorder="1" applyAlignment="1">
      <alignment horizontal="left" vertical="center" wrapText="1"/>
    </xf>
    <xf numFmtId="0" fontId="23" fillId="7" borderId="5" xfId="1" applyFont="1" applyFill="1" applyBorder="1" applyAlignment="1">
      <alignment horizontal="left" vertical="center" wrapText="1"/>
    </xf>
    <xf numFmtId="0" fontId="23" fillId="11" borderId="5" xfId="1" applyFont="1" applyFill="1" applyBorder="1" applyAlignment="1">
      <alignment horizontal="left" vertical="center" wrapText="1"/>
    </xf>
    <xf numFmtId="0" fontId="23" fillId="0" borderId="46" xfId="1" applyFont="1" applyFill="1" applyBorder="1" applyAlignment="1">
      <alignment horizontal="left" vertical="center" wrapText="1"/>
    </xf>
    <xf numFmtId="0" fontId="23" fillId="0" borderId="47" xfId="1" applyFont="1" applyBorder="1" applyAlignment="1">
      <alignment horizontal="center" vertical="center"/>
    </xf>
    <xf numFmtId="0" fontId="23" fillId="7" borderId="4" xfId="1" applyFont="1" applyFill="1" applyBorder="1" applyAlignment="1">
      <alignment horizontal="left" vertical="center" wrapText="1"/>
    </xf>
    <xf numFmtId="0" fontId="23" fillId="10" borderId="6" xfId="1" applyFont="1" applyFill="1" applyBorder="1" applyAlignment="1">
      <alignment horizontal="left" vertical="center" wrapText="1"/>
    </xf>
    <xf numFmtId="0" fontId="23" fillId="0" borderId="31" xfId="1" applyFont="1" applyBorder="1" applyAlignment="1">
      <alignment horizontal="center" vertical="center"/>
    </xf>
    <xf numFmtId="0" fontId="23" fillId="11" borderId="4" xfId="1" applyFont="1" applyFill="1" applyBorder="1" applyAlignment="1">
      <alignment horizontal="left" vertical="center" wrapText="1"/>
    </xf>
    <xf numFmtId="0" fontId="23" fillId="0" borderId="49" xfId="1" applyFont="1" applyFill="1" applyBorder="1" applyAlignment="1">
      <alignment horizontal="left" vertical="center" wrapText="1"/>
    </xf>
    <xf numFmtId="0" fontId="23" fillId="10" borderId="5" xfId="1" applyFont="1" applyFill="1" applyBorder="1" applyAlignment="1">
      <alignment horizontal="left" vertical="center" wrapText="1"/>
    </xf>
    <xf numFmtId="0" fontId="23" fillId="10" borderId="46" xfId="1" applyFont="1" applyFill="1" applyBorder="1" applyAlignment="1">
      <alignment horizontal="left" vertical="center" wrapText="1"/>
    </xf>
    <xf numFmtId="0" fontId="22" fillId="0" borderId="35" xfId="1" applyFont="1" applyBorder="1" applyAlignment="1">
      <alignment horizontal="center" vertical="center"/>
    </xf>
    <xf numFmtId="0" fontId="22" fillId="0" borderId="4" xfId="1" applyFont="1" applyBorder="1" applyAlignment="1">
      <alignment horizontal="center" vertical="center"/>
    </xf>
    <xf numFmtId="0" fontId="22" fillId="0" borderId="10" xfId="1" applyFont="1" applyBorder="1" applyAlignment="1">
      <alignment horizontal="center" vertical="center"/>
    </xf>
    <xf numFmtId="0" fontId="22" fillId="0" borderId="5" xfId="1" applyFont="1" applyBorder="1" applyAlignment="1">
      <alignment horizontal="center" vertical="center" wrapText="1"/>
    </xf>
    <xf numFmtId="0" fontId="24" fillId="3" borderId="43" xfId="1" applyFont="1" applyFill="1" applyBorder="1" applyAlignment="1">
      <alignment vertical="center" wrapText="1"/>
    </xf>
    <xf numFmtId="0" fontId="25" fillId="3" borderId="0" xfId="1" applyFont="1" applyFill="1" applyAlignment="1">
      <alignment vertical="center" wrapText="1"/>
    </xf>
    <xf numFmtId="0" fontId="25" fillId="3" borderId="0" xfId="1" applyFont="1" applyFill="1" applyBorder="1" applyAlignment="1">
      <alignment horizontal="center" vertical="center" wrapText="1"/>
    </xf>
    <xf numFmtId="0" fontId="24" fillId="3" borderId="45" xfId="1" applyFont="1" applyFill="1" applyBorder="1" applyAlignment="1">
      <alignment vertical="center" wrapText="1"/>
    </xf>
    <xf numFmtId="0" fontId="25" fillId="3" borderId="0" xfId="1" applyFont="1" applyFill="1" applyAlignment="1">
      <alignment horizontal="center" vertical="center" wrapText="1"/>
    </xf>
    <xf numFmtId="0" fontId="24" fillId="3" borderId="0" xfId="1" applyFont="1" applyFill="1" applyAlignment="1">
      <alignment vertical="center" wrapText="1"/>
    </xf>
    <xf numFmtId="0" fontId="26" fillId="12" borderId="51" xfId="1" applyFont="1" applyFill="1" applyBorder="1" applyAlignment="1">
      <alignment horizontal="center" vertical="center" wrapText="1"/>
    </xf>
    <xf numFmtId="0" fontId="26" fillId="0" borderId="0" xfId="1" applyFont="1" applyFill="1" applyBorder="1" applyAlignment="1">
      <alignment horizontal="center" vertical="center" wrapText="1"/>
    </xf>
    <xf numFmtId="0" fontId="25" fillId="0" borderId="0" xfId="1" applyFont="1" applyAlignment="1">
      <alignment horizontal="center" vertical="center" wrapText="1"/>
    </xf>
    <xf numFmtId="0" fontId="26" fillId="13" borderId="51" xfId="1" applyFont="1" applyFill="1" applyBorder="1" applyAlignment="1">
      <alignment horizontal="center" vertical="center" wrapText="1"/>
    </xf>
    <xf numFmtId="0" fontId="24" fillId="0" borderId="0" xfId="1" applyFont="1" applyAlignment="1">
      <alignment wrapText="1"/>
    </xf>
    <xf numFmtId="0" fontId="27" fillId="0" borderId="0" xfId="1" applyFont="1" applyFill="1" applyBorder="1" applyAlignment="1">
      <alignment vertical="center" wrapText="1"/>
    </xf>
    <xf numFmtId="0" fontId="24" fillId="3" borderId="45" xfId="1" applyFont="1" applyFill="1" applyBorder="1" applyAlignment="1">
      <alignment wrapText="1"/>
    </xf>
    <xf numFmtId="0" fontId="25" fillId="14" borderId="52" xfId="1" applyFont="1" applyFill="1" applyBorder="1" applyAlignment="1">
      <alignment vertical="center" wrapText="1"/>
    </xf>
    <xf numFmtId="0" fontId="28" fillId="3" borderId="0" xfId="1" applyFont="1" applyFill="1" applyAlignment="1">
      <alignment horizontal="center" vertical="center" wrapText="1"/>
    </xf>
    <xf numFmtId="0" fontId="25" fillId="14" borderId="53" xfId="1" applyFont="1" applyFill="1" applyBorder="1" applyAlignment="1">
      <alignment vertical="center" wrapText="1"/>
    </xf>
    <xf numFmtId="0" fontId="29" fillId="3" borderId="45" xfId="1" applyFont="1" applyFill="1" applyBorder="1" applyAlignment="1">
      <alignment horizontal="center" vertical="center" wrapText="1"/>
    </xf>
    <xf numFmtId="0" fontId="25" fillId="15" borderId="44" xfId="1" applyFont="1" applyFill="1" applyBorder="1" applyAlignment="1">
      <alignment vertical="center" wrapText="1"/>
    </xf>
    <xf numFmtId="0" fontId="30" fillId="3" borderId="0" xfId="1" applyFont="1" applyFill="1" applyAlignment="1">
      <alignment horizontal="center" vertical="center" wrapText="1"/>
    </xf>
    <xf numFmtId="0" fontId="25" fillId="15" borderId="52" xfId="1" applyFont="1" applyFill="1" applyBorder="1" applyAlignment="1">
      <alignment vertical="center" wrapText="1"/>
    </xf>
    <xf numFmtId="0" fontId="25" fillId="14" borderId="47" xfId="1" applyFont="1" applyFill="1" applyBorder="1" applyAlignment="1">
      <alignment vertical="center" wrapText="1"/>
    </xf>
    <xf numFmtId="0" fontId="25" fillId="14" borderId="7" xfId="1" applyFont="1" applyFill="1" applyBorder="1" applyAlignment="1">
      <alignment vertical="center" wrapText="1"/>
    </xf>
    <xf numFmtId="0" fontId="25" fillId="15" borderId="9" xfId="1" applyFont="1" applyFill="1" applyBorder="1" applyAlignment="1">
      <alignment vertical="center" wrapText="1"/>
    </xf>
    <xf numFmtId="0" fontId="25" fillId="15" borderId="47" xfId="1" applyFont="1" applyFill="1" applyBorder="1" applyAlignment="1">
      <alignment vertical="center" wrapText="1"/>
    </xf>
    <xf numFmtId="0" fontId="25" fillId="14" borderId="54" xfId="1" applyFont="1" applyFill="1" applyBorder="1" applyAlignment="1">
      <alignment vertical="center" wrapText="1"/>
    </xf>
    <xf numFmtId="0" fontId="25" fillId="14" borderId="55" xfId="1" applyFont="1" applyFill="1" applyBorder="1" applyAlignment="1">
      <alignment vertical="center" wrapText="1"/>
    </xf>
    <xf numFmtId="0" fontId="25" fillId="15" borderId="56" xfId="1" applyFont="1" applyFill="1" applyBorder="1" applyAlignment="1">
      <alignment vertical="center" wrapText="1"/>
    </xf>
    <xf numFmtId="0" fontId="25" fillId="15" borderId="54" xfId="1" applyFont="1" applyFill="1" applyBorder="1" applyAlignment="1">
      <alignment vertical="center" wrapText="1"/>
    </xf>
    <xf numFmtId="0" fontId="25" fillId="0" borderId="0" xfId="1" applyFont="1" applyAlignment="1">
      <alignment vertical="center" wrapText="1"/>
    </xf>
    <xf numFmtId="0" fontId="24" fillId="0" borderId="0" xfId="1" applyFont="1" applyFill="1" applyBorder="1" applyAlignment="1">
      <alignment vertical="center" wrapText="1"/>
    </xf>
    <xf numFmtId="0" fontId="24" fillId="0" borderId="0" xfId="1" applyFont="1" applyAlignment="1">
      <alignment vertical="center" wrapText="1"/>
    </xf>
    <xf numFmtId="0" fontId="25" fillId="0" borderId="0" xfId="1" applyFont="1" applyFill="1" applyBorder="1" applyAlignment="1">
      <alignment vertical="center" wrapText="1"/>
    </xf>
    <xf numFmtId="0" fontId="25" fillId="15" borderId="42" xfId="1" applyFont="1" applyFill="1" applyBorder="1" applyAlignment="1">
      <alignment vertical="center" wrapText="1"/>
    </xf>
    <xf numFmtId="0" fontId="25" fillId="15" borderId="51" xfId="1" applyFont="1" applyFill="1" applyBorder="1" applyAlignment="1">
      <alignment vertical="center" wrapText="1"/>
    </xf>
    <xf numFmtId="0" fontId="24" fillId="15" borderId="54" xfId="1" applyFont="1" applyFill="1" applyBorder="1" applyAlignment="1">
      <alignment vertical="center" wrapText="1"/>
    </xf>
    <xf numFmtId="0" fontId="26" fillId="16" borderId="51" xfId="1" applyFont="1" applyFill="1" applyBorder="1" applyAlignment="1">
      <alignment horizontal="center" vertical="center" wrapText="1"/>
    </xf>
    <xf numFmtId="0" fontId="24" fillId="0" borderId="0" xfId="1" applyFont="1" applyBorder="1" applyAlignment="1">
      <alignment wrapText="1"/>
    </xf>
    <xf numFmtId="0" fontId="31" fillId="3" borderId="0" xfId="1" applyFont="1" applyFill="1" applyAlignment="1">
      <alignment horizontal="center" vertical="center" wrapText="1"/>
    </xf>
    <xf numFmtId="0" fontId="24" fillId="0" borderId="0" xfId="1" applyFont="1" applyBorder="1" applyAlignment="1">
      <alignment vertical="center" wrapText="1"/>
    </xf>
    <xf numFmtId="0" fontId="25" fillId="0" borderId="30" xfId="1" applyFont="1" applyBorder="1" applyAlignment="1">
      <alignment vertical="center" wrapText="1"/>
    </xf>
    <xf numFmtId="0" fontId="24" fillId="3" borderId="28" xfId="1" applyFont="1" applyFill="1" applyBorder="1" applyAlignment="1">
      <alignment vertical="center" wrapText="1"/>
    </xf>
    <xf numFmtId="0" fontId="32" fillId="3" borderId="0" xfId="1" applyFont="1" applyFill="1" applyAlignment="1">
      <alignment horizontal="center" vertical="center" wrapText="1"/>
    </xf>
    <xf numFmtId="0" fontId="25" fillId="19" borderId="52" xfId="1" applyFont="1" applyFill="1" applyBorder="1" applyAlignment="1">
      <alignment vertical="center" wrapText="1"/>
    </xf>
    <xf numFmtId="0" fontId="25" fillId="19" borderId="54" xfId="1" applyFont="1" applyFill="1" applyBorder="1" applyAlignment="1">
      <alignment vertical="center" wrapText="1"/>
    </xf>
    <xf numFmtId="0" fontId="25" fillId="0" borderId="0" xfId="1" applyFont="1" applyFill="1" applyBorder="1" applyAlignment="1">
      <alignment horizontal="center" vertical="center" wrapText="1"/>
    </xf>
    <xf numFmtId="0" fontId="25" fillId="0" borderId="0" xfId="1" applyFont="1" applyAlignment="1">
      <alignment wrapText="1"/>
    </xf>
    <xf numFmtId="0" fontId="26" fillId="20" borderId="51" xfId="1" applyFont="1" applyFill="1" applyBorder="1" applyAlignment="1">
      <alignment horizontal="center" vertical="center" wrapText="1"/>
    </xf>
    <xf numFmtId="0" fontId="26" fillId="13" borderId="51" xfId="1" applyFont="1" applyFill="1" applyBorder="1" applyAlignment="1">
      <alignment horizontal="center" wrapText="1"/>
    </xf>
    <xf numFmtId="0" fontId="24" fillId="0" borderId="15" xfId="1" applyFont="1" applyBorder="1" applyAlignment="1">
      <alignment wrapText="1"/>
    </xf>
    <xf numFmtId="0" fontId="25" fillId="21" borderId="52" xfId="1" applyFont="1" applyFill="1" applyBorder="1" applyAlignment="1">
      <alignment vertical="center" wrapText="1"/>
    </xf>
    <xf numFmtId="0" fontId="24" fillId="15" borderId="51" xfId="1" applyFont="1" applyFill="1" applyBorder="1" applyAlignment="1">
      <alignment vertical="center" wrapText="1"/>
    </xf>
    <xf numFmtId="0" fontId="25" fillId="21" borderId="54" xfId="1" applyFont="1" applyFill="1" applyBorder="1" applyAlignment="1">
      <alignment vertical="center" wrapText="1"/>
    </xf>
    <xf numFmtId="0" fontId="25" fillId="3" borderId="27" xfId="1" applyFont="1" applyFill="1" applyBorder="1" applyAlignment="1">
      <alignment vertical="center" wrapText="1"/>
    </xf>
    <xf numFmtId="0" fontId="25" fillId="21" borderId="51" xfId="1" applyFont="1" applyFill="1" applyBorder="1" applyAlignment="1">
      <alignment vertical="center" wrapText="1"/>
    </xf>
    <xf numFmtId="0" fontId="25" fillId="3" borderId="0" xfId="1" applyFont="1" applyFill="1" applyAlignment="1">
      <alignment wrapText="1"/>
    </xf>
    <xf numFmtId="0" fontId="26" fillId="12" borderId="51" xfId="1" applyFont="1" applyFill="1" applyBorder="1" applyAlignment="1">
      <alignment horizontal="center" wrapText="1"/>
    </xf>
    <xf numFmtId="0" fontId="25" fillId="14" borderId="42" xfId="1" applyFont="1" applyFill="1" applyBorder="1" applyAlignment="1">
      <alignment vertical="center" wrapText="1"/>
    </xf>
    <xf numFmtId="0" fontId="24" fillId="14" borderId="51" xfId="1" applyFont="1" applyFill="1" applyBorder="1" applyAlignment="1">
      <alignment vertical="center" wrapText="1"/>
    </xf>
    <xf numFmtId="0" fontId="26" fillId="18" borderId="51" xfId="1" applyFont="1" applyFill="1" applyBorder="1" applyAlignment="1">
      <alignment horizontal="center" vertical="center" wrapText="1"/>
    </xf>
    <xf numFmtId="0" fontId="24" fillId="19" borderId="53" xfId="1" applyFont="1" applyFill="1" applyBorder="1" applyAlignment="1">
      <alignment vertical="center" wrapText="1"/>
    </xf>
    <xf numFmtId="0" fontId="26" fillId="16" borderId="31" xfId="1" applyFont="1" applyFill="1" applyBorder="1" applyAlignment="1">
      <alignment horizontal="center" vertical="center" wrapText="1"/>
    </xf>
    <xf numFmtId="0" fontId="26" fillId="16" borderId="48" xfId="1" applyFont="1" applyFill="1" applyBorder="1" applyAlignment="1">
      <alignment vertical="center" wrapText="1"/>
    </xf>
    <xf numFmtId="0" fontId="24" fillId="19" borderId="55" xfId="1" applyFont="1" applyFill="1" applyBorder="1" applyAlignment="1">
      <alignment vertical="center" wrapText="1"/>
    </xf>
    <xf numFmtId="0" fontId="24" fillId="0" borderId="16" xfId="1" applyFont="1" applyBorder="1" applyAlignment="1">
      <alignment wrapText="1"/>
    </xf>
    <xf numFmtId="0" fontId="25" fillId="17" borderId="42" xfId="1" applyFont="1" applyFill="1" applyBorder="1" applyAlignment="1">
      <alignment vertical="center" wrapText="1"/>
    </xf>
    <xf numFmtId="0" fontId="25" fillId="17" borderId="51" xfId="1" applyFont="1" applyFill="1" applyBorder="1" applyAlignment="1">
      <alignment vertical="center" wrapText="1"/>
    </xf>
    <xf numFmtId="0" fontId="25" fillId="3" borderId="40" xfId="1" applyFont="1" applyFill="1" applyBorder="1" applyAlignment="1">
      <alignment vertical="center" wrapText="1"/>
    </xf>
    <xf numFmtId="0" fontId="25" fillId="19" borderId="51" xfId="1" applyFont="1" applyFill="1" applyBorder="1" applyAlignment="1">
      <alignment vertical="center" wrapText="1"/>
    </xf>
    <xf numFmtId="0" fontId="24" fillId="19" borderId="40" xfId="1" applyFont="1" applyFill="1" applyBorder="1" applyAlignment="1">
      <alignment vertical="center" wrapText="1"/>
    </xf>
    <xf numFmtId="0" fontId="26" fillId="3" borderId="0" xfId="1" applyFont="1" applyFill="1" applyBorder="1" applyAlignment="1">
      <alignment wrapText="1"/>
    </xf>
    <xf numFmtId="0" fontId="24" fillId="17" borderId="40" xfId="1" applyFont="1" applyFill="1" applyBorder="1" applyAlignment="1">
      <alignment vertical="center" wrapText="1"/>
    </xf>
    <xf numFmtId="0" fontId="26" fillId="3" borderId="16" xfId="1" applyFont="1" applyFill="1" applyBorder="1" applyAlignment="1">
      <alignment wrapText="1"/>
    </xf>
    <xf numFmtId="0" fontId="26" fillId="20" borderId="43" xfId="1" applyFont="1" applyFill="1" applyBorder="1" applyAlignment="1">
      <alignment horizontal="center" vertical="center" wrapText="1"/>
    </xf>
    <xf numFmtId="0" fontId="25" fillId="17" borderId="40" xfId="1" applyFont="1" applyFill="1" applyBorder="1" applyAlignment="1">
      <alignment vertical="center" wrapText="1"/>
    </xf>
    <xf numFmtId="0" fontId="25" fillId="21" borderId="42" xfId="1" applyFont="1" applyFill="1" applyBorder="1" applyAlignment="1">
      <alignment vertical="center" wrapText="1"/>
    </xf>
    <xf numFmtId="0" fontId="26" fillId="20" borderId="45" xfId="1" applyFont="1" applyFill="1" applyBorder="1" applyAlignment="1">
      <alignment horizontal="center" vertical="center" wrapText="1"/>
    </xf>
    <xf numFmtId="0" fontId="25" fillId="21" borderId="44" xfId="1" applyFont="1" applyFill="1" applyBorder="1" applyAlignment="1">
      <alignment vertical="center" wrapText="1"/>
    </xf>
    <xf numFmtId="0" fontId="25" fillId="21" borderId="56" xfId="1" applyFont="1" applyFill="1" applyBorder="1" applyAlignment="1">
      <alignment vertical="center" wrapText="1"/>
    </xf>
    <xf numFmtId="0" fontId="24" fillId="3" borderId="48" xfId="1" applyFont="1" applyFill="1" applyBorder="1" applyAlignment="1">
      <alignment vertical="center" wrapText="1"/>
    </xf>
    <xf numFmtId="0" fontId="7" fillId="22" borderId="5" xfId="0" applyFont="1" applyFill="1" applyBorder="1" applyAlignment="1">
      <alignment horizontal="center" vertical="center" wrapText="1"/>
    </xf>
    <xf numFmtId="0" fontId="8" fillId="22" borderId="5" xfId="0" applyFont="1" applyFill="1" applyBorder="1" applyAlignment="1">
      <alignment horizontal="center" vertical="center" wrapText="1"/>
    </xf>
    <xf numFmtId="0" fontId="7" fillId="22" borderId="5" xfId="0" applyFont="1" applyFill="1" applyBorder="1" applyAlignment="1">
      <alignment horizontal="center" vertical="center"/>
    </xf>
    <xf numFmtId="0" fontId="10" fillId="22" borderId="5" xfId="0" applyFont="1" applyFill="1" applyBorder="1" applyAlignment="1">
      <alignment horizontal="center" vertical="center" wrapText="1"/>
    </xf>
    <xf numFmtId="0" fontId="7" fillId="22" borderId="5" xfId="0" applyFont="1" applyFill="1" applyBorder="1" applyAlignment="1">
      <alignment horizontal="center" vertical="center" textRotation="90" wrapText="1"/>
    </xf>
    <xf numFmtId="0" fontId="35" fillId="0" borderId="5"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5" xfId="0" applyFont="1" applyBorder="1" applyAlignment="1">
      <alignment vertical="center" wrapText="1"/>
    </xf>
    <xf numFmtId="0" fontId="36" fillId="3" borderId="5" xfId="0" applyFont="1" applyFill="1" applyBorder="1" applyAlignment="1">
      <alignment horizontal="center" vertical="center" wrapText="1"/>
    </xf>
    <xf numFmtId="0" fontId="36" fillId="3" borderId="5" xfId="0" applyFont="1" applyFill="1" applyBorder="1" applyAlignment="1">
      <alignment vertical="center" wrapText="1"/>
    </xf>
    <xf numFmtId="0" fontId="36" fillId="3" borderId="5" xfId="0" applyFont="1" applyFill="1" applyBorder="1" applyAlignment="1">
      <alignment horizontal="justify" vertical="center" wrapText="1"/>
    </xf>
    <xf numFmtId="0" fontId="37" fillId="3" borderId="5" xfId="0" applyFont="1" applyFill="1" applyBorder="1" applyAlignment="1">
      <alignment horizontal="left" vertical="center" wrapText="1"/>
    </xf>
    <xf numFmtId="0" fontId="37" fillId="3" borderId="5" xfId="0" applyFont="1" applyFill="1" applyBorder="1" applyAlignment="1">
      <alignment horizontal="center" vertical="center" wrapText="1"/>
    </xf>
    <xf numFmtId="0" fontId="37" fillId="3" borderId="5" xfId="0" applyFont="1" applyFill="1" applyBorder="1" applyAlignment="1">
      <alignment vertical="center" wrapText="1"/>
    </xf>
    <xf numFmtId="0" fontId="8" fillId="3" borderId="5" xfId="0" applyFont="1" applyFill="1" applyBorder="1" applyAlignment="1">
      <alignment vertical="center" wrapText="1"/>
    </xf>
    <xf numFmtId="0" fontId="38" fillId="3" borderId="5" xfId="0" applyFont="1" applyFill="1" applyBorder="1" applyAlignment="1">
      <alignment horizontal="justify" vertical="center" wrapText="1"/>
    </xf>
    <xf numFmtId="0" fontId="38" fillId="3" borderId="5" xfId="0" applyFont="1" applyFill="1" applyBorder="1" applyAlignment="1">
      <alignment vertical="center" wrapText="1"/>
    </xf>
    <xf numFmtId="0" fontId="38" fillId="0" borderId="5" xfId="0" applyFont="1" applyBorder="1" applyAlignment="1">
      <alignment vertical="center" wrapText="1"/>
    </xf>
    <xf numFmtId="0" fontId="26" fillId="23" borderId="51" xfId="1" applyFont="1" applyFill="1" applyBorder="1" applyAlignment="1">
      <alignment horizontal="center" vertical="center" wrapText="1"/>
    </xf>
    <xf numFmtId="0" fontId="25" fillId="24" borderId="52" xfId="1" applyFont="1" applyFill="1" applyBorder="1" applyAlignment="1">
      <alignment vertical="center" wrapText="1"/>
    </xf>
    <xf numFmtId="0" fontId="25" fillId="24" borderId="47" xfId="1" applyFont="1" applyFill="1" applyBorder="1" applyAlignment="1">
      <alignment vertical="center" wrapText="1"/>
    </xf>
    <xf numFmtId="0" fontId="25" fillId="24" borderId="54" xfId="1" applyFont="1" applyFill="1" applyBorder="1" applyAlignment="1">
      <alignment vertical="center" wrapText="1"/>
    </xf>
    <xf numFmtId="0" fontId="25" fillId="24" borderId="53" xfId="1" applyFont="1" applyFill="1" applyBorder="1" applyAlignment="1">
      <alignment vertical="center" wrapText="1"/>
    </xf>
    <xf numFmtId="0" fontId="25" fillId="24" borderId="7" xfId="1" applyFont="1" applyFill="1" applyBorder="1" applyAlignment="1">
      <alignment vertical="center" wrapText="1"/>
    </xf>
    <xf numFmtId="0" fontId="25" fillId="24" borderId="55" xfId="1" applyFont="1" applyFill="1" applyBorder="1" applyAlignment="1">
      <alignment vertical="center" wrapText="1"/>
    </xf>
    <xf numFmtId="0" fontId="27" fillId="25" borderId="51" xfId="1" applyFont="1" applyFill="1" applyBorder="1" applyAlignment="1">
      <alignment horizontal="center" vertical="center" wrapText="1"/>
    </xf>
    <xf numFmtId="0" fontId="25" fillId="22" borderId="52" xfId="1" applyFont="1" applyFill="1" applyBorder="1" applyAlignment="1">
      <alignment vertical="center" wrapText="1"/>
    </xf>
    <xf numFmtId="0" fontId="25" fillId="22" borderId="47" xfId="1" applyFont="1" applyFill="1" applyBorder="1" applyAlignment="1">
      <alignment vertical="center" wrapText="1"/>
    </xf>
    <xf numFmtId="0" fontId="25" fillId="22" borderId="54" xfId="1" applyFont="1" applyFill="1" applyBorder="1" applyAlignment="1">
      <alignment vertical="center" wrapText="1"/>
    </xf>
    <xf numFmtId="0" fontId="25" fillId="22" borderId="53" xfId="1" applyFont="1" applyFill="1" applyBorder="1" applyAlignment="1">
      <alignment vertical="center" wrapText="1"/>
    </xf>
    <xf numFmtId="0" fontId="25" fillId="22" borderId="7" xfId="1" applyFont="1" applyFill="1" applyBorder="1" applyAlignment="1">
      <alignment vertical="center" wrapText="1"/>
    </xf>
    <xf numFmtId="0" fontId="25" fillId="22" borderId="55" xfId="1" applyFont="1" applyFill="1" applyBorder="1" applyAlignment="1">
      <alignment vertical="center" wrapText="1"/>
    </xf>
    <xf numFmtId="0" fontId="25" fillId="14" borderId="51" xfId="1" applyFont="1" applyFill="1" applyBorder="1" applyAlignment="1">
      <alignment vertical="center" wrapText="1"/>
    </xf>
    <xf numFmtId="0" fontId="25" fillId="14" borderId="40" xfId="1" applyFont="1" applyFill="1" applyBorder="1" applyAlignment="1">
      <alignment vertical="center" wrapText="1"/>
    </xf>
    <xf numFmtId="0" fontId="26" fillId="26" borderId="31" xfId="1" applyFont="1" applyFill="1" applyBorder="1" applyAlignment="1">
      <alignment horizontal="center" vertical="center" wrapText="1"/>
    </xf>
    <xf numFmtId="0" fontId="26" fillId="26" borderId="48" xfId="1" applyFont="1" applyFill="1" applyBorder="1" applyAlignment="1">
      <alignment horizontal="center" vertical="center" wrapText="1"/>
    </xf>
    <xf numFmtId="0" fontId="26" fillId="26" borderId="51" xfId="1" applyFont="1" applyFill="1" applyBorder="1" applyAlignment="1">
      <alignment horizontal="center" vertical="center" wrapText="1"/>
    </xf>
    <xf numFmtId="0" fontId="25" fillId="27" borderId="44" xfId="1" applyFont="1" applyFill="1" applyBorder="1" applyAlignment="1">
      <alignment vertical="center" wrapText="1"/>
    </xf>
    <xf numFmtId="0" fontId="25" fillId="27" borderId="56" xfId="1" applyFont="1" applyFill="1" applyBorder="1" applyAlignment="1">
      <alignment vertical="center" wrapText="1"/>
    </xf>
    <xf numFmtId="0" fontId="25" fillId="27" borderId="52" xfId="1" applyFont="1" applyFill="1" applyBorder="1" applyAlignment="1">
      <alignment vertical="center" wrapText="1"/>
    </xf>
    <xf numFmtId="0" fontId="25" fillId="27" borderId="54" xfId="1" applyFont="1" applyFill="1" applyBorder="1" applyAlignment="1">
      <alignment vertical="center" wrapText="1"/>
    </xf>
    <xf numFmtId="0" fontId="25" fillId="27" borderId="9" xfId="1" applyFont="1" applyFill="1" applyBorder="1" applyAlignment="1">
      <alignment vertical="center" wrapText="1"/>
    </xf>
    <xf numFmtId="0" fontId="25" fillId="27" borderId="47" xfId="1" applyFont="1" applyFill="1" applyBorder="1" applyAlignment="1">
      <alignment vertical="center" wrapText="1"/>
    </xf>
    <xf numFmtId="0" fontId="26" fillId="28" borderId="51" xfId="1" applyFont="1" applyFill="1" applyBorder="1" applyAlignment="1">
      <alignment horizontal="center" wrapText="1"/>
    </xf>
    <xf numFmtId="0" fontId="25" fillId="29" borderId="44" xfId="1" applyFont="1" applyFill="1" applyBorder="1" applyAlignment="1">
      <alignment vertical="center" wrapText="1"/>
    </xf>
    <xf numFmtId="0" fontId="25" fillId="29" borderId="9" xfId="1" applyFont="1" applyFill="1" applyBorder="1" applyAlignment="1">
      <alignment vertical="center" wrapText="1"/>
    </xf>
    <xf numFmtId="0" fontId="25" fillId="29" borderId="56" xfId="1" applyFont="1" applyFill="1" applyBorder="1" applyAlignment="1">
      <alignment vertical="center" wrapText="1"/>
    </xf>
    <xf numFmtId="0" fontId="25" fillId="29" borderId="52" xfId="1" applyFont="1" applyFill="1" applyBorder="1" applyAlignment="1">
      <alignment vertical="center" wrapText="1"/>
    </xf>
    <xf numFmtId="0" fontId="25" fillId="29" borderId="47" xfId="1" applyFont="1" applyFill="1" applyBorder="1" applyAlignment="1">
      <alignment vertical="center" wrapText="1"/>
    </xf>
    <xf numFmtId="0" fontId="25" fillId="29" borderId="54" xfId="1" applyFont="1" applyFill="1" applyBorder="1" applyAlignment="1">
      <alignment vertical="center" wrapText="1"/>
    </xf>
    <xf numFmtId="0" fontId="35" fillId="0" borderId="21" xfId="0" applyFont="1" applyBorder="1" applyAlignment="1">
      <alignment horizontal="center" vertical="center" wrapText="1"/>
    </xf>
    <xf numFmtId="0" fontId="35" fillId="0" borderId="23" xfId="0" applyFont="1" applyBorder="1" applyAlignment="1">
      <alignment horizontal="center" vertical="center" wrapText="1"/>
    </xf>
    <xf numFmtId="0" fontId="39" fillId="0" borderId="5"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37" fillId="0" borderId="5" xfId="0" applyFont="1" applyFill="1" applyBorder="1" applyAlignment="1">
      <alignment vertical="center" wrapText="1"/>
    </xf>
    <xf numFmtId="0" fontId="37" fillId="0" borderId="5" xfId="0" applyFont="1" applyFill="1" applyBorder="1" applyAlignment="1">
      <alignment horizontal="center" vertical="center" wrapText="1"/>
    </xf>
    <xf numFmtId="0" fontId="36" fillId="0" borderId="5" xfId="0" applyFont="1" applyBorder="1"/>
    <xf numFmtId="0" fontId="0" fillId="0" borderId="5" xfId="0" applyFont="1" applyBorder="1"/>
    <xf numFmtId="0" fontId="36" fillId="0" borderId="5" xfId="0" applyFont="1" applyFill="1" applyBorder="1" applyAlignment="1">
      <alignment horizontal="center" vertical="center" wrapText="1"/>
    </xf>
    <xf numFmtId="0" fontId="36" fillId="0" borderId="5" xfId="0" applyFont="1" applyBorder="1" applyAlignment="1">
      <alignment horizontal="left" vertical="center" wrapText="1"/>
    </xf>
    <xf numFmtId="0" fontId="37" fillId="0" borderId="5" xfId="0" applyFont="1" applyFill="1" applyBorder="1" applyAlignment="1">
      <alignment horizontal="left" vertical="center" wrapText="1"/>
    </xf>
    <xf numFmtId="0" fontId="36" fillId="0" borderId="21" xfId="0" applyFont="1" applyBorder="1" applyAlignment="1">
      <alignment horizontal="center" vertical="center" wrapText="1"/>
    </xf>
    <xf numFmtId="0" fontId="36" fillId="0" borderId="22" xfId="0" applyFont="1" applyFill="1" applyBorder="1" applyAlignment="1">
      <alignment horizontal="center" vertical="center" wrapText="1"/>
    </xf>
    <xf numFmtId="0" fontId="36" fillId="0" borderId="21" xfId="0" applyFont="1" applyBorder="1" applyAlignment="1">
      <alignment vertical="center" wrapText="1"/>
    </xf>
    <xf numFmtId="0" fontId="39" fillId="0" borderId="21" xfId="0" applyFont="1" applyFill="1" applyBorder="1" applyAlignment="1">
      <alignment horizontal="center" vertical="center" wrapText="1"/>
    </xf>
    <xf numFmtId="0" fontId="40" fillId="0" borderId="21" xfId="0" applyFont="1" applyFill="1" applyBorder="1" applyAlignment="1">
      <alignment horizontal="center" vertical="center" wrapText="1"/>
    </xf>
    <xf numFmtId="0" fontId="37" fillId="0" borderId="21" xfId="0" applyFont="1" applyFill="1" applyBorder="1" applyAlignment="1">
      <alignment vertical="center" wrapText="1"/>
    </xf>
    <xf numFmtId="0" fontId="36" fillId="0" borderId="21" xfId="0" applyFont="1" applyBorder="1"/>
    <xf numFmtId="0" fontId="0" fillId="0" borderId="21" xfId="0" applyFont="1" applyBorder="1"/>
    <xf numFmtId="0" fontId="41" fillId="0" borderId="5" xfId="0" applyFont="1" applyBorder="1" applyAlignment="1">
      <alignment horizontal="left" vertical="center" wrapText="1"/>
    </xf>
    <xf numFmtId="0" fontId="36" fillId="0" borderId="23" xfId="0" applyFont="1" applyBorder="1" applyAlignment="1">
      <alignment horizontal="center" vertical="center" wrapText="1"/>
    </xf>
    <xf numFmtId="0" fontId="36" fillId="0" borderId="23" xfId="0" applyFont="1" applyBorder="1" applyAlignment="1">
      <alignment vertical="center" wrapText="1"/>
    </xf>
    <xf numFmtId="0" fontId="0" fillId="0" borderId="23" xfId="0" applyFont="1" applyBorder="1"/>
    <xf numFmtId="0" fontId="36" fillId="0" borderId="0" xfId="0" applyFont="1" applyAlignment="1">
      <alignment vertical="center"/>
    </xf>
    <xf numFmtId="0" fontId="8" fillId="0" borderId="5" xfId="0" applyFont="1" applyFill="1" applyBorder="1" applyAlignment="1">
      <alignment vertical="center" wrapText="1"/>
    </xf>
    <xf numFmtId="0" fontId="20" fillId="3" borderId="5" xfId="0" applyFont="1" applyFill="1" applyBorder="1" applyAlignment="1">
      <alignment horizontal="center" vertical="center" wrapText="1"/>
    </xf>
    <xf numFmtId="0" fontId="38" fillId="0" borderId="5" xfId="0" applyFont="1" applyBorder="1" applyAlignment="1">
      <alignment horizontal="left" vertical="center" wrapText="1"/>
    </xf>
    <xf numFmtId="0" fontId="38" fillId="0" borderId="21" xfId="0" applyFont="1" applyBorder="1" applyAlignment="1">
      <alignment vertical="center" wrapText="1"/>
    </xf>
    <xf numFmtId="0" fontId="38" fillId="0" borderId="5" xfId="0" applyFont="1" applyFill="1" applyBorder="1" applyAlignment="1">
      <alignment horizontal="center" vertical="center" wrapText="1"/>
    </xf>
    <xf numFmtId="0" fontId="36" fillId="0" borderId="5" xfId="0" applyFont="1" applyBorder="1" applyAlignment="1">
      <alignment horizontal="center" vertical="center" textRotation="90"/>
    </xf>
    <xf numFmtId="0" fontId="42" fillId="0" borderId="5" xfId="0" applyFont="1" applyBorder="1" applyAlignment="1">
      <alignment horizontal="center" vertical="center" textRotation="90" wrapText="1"/>
    </xf>
    <xf numFmtId="1" fontId="40" fillId="0" borderId="21" xfId="0" applyNumberFormat="1" applyFont="1" applyFill="1" applyBorder="1" applyAlignment="1">
      <alignment horizontal="justify" vertical="center" wrapText="1"/>
    </xf>
    <xf numFmtId="1" fontId="40" fillId="0" borderId="5" xfId="0" applyNumberFormat="1" applyFont="1" applyFill="1" applyBorder="1" applyAlignment="1">
      <alignment horizontal="center" vertical="center" wrapText="1"/>
    </xf>
    <xf numFmtId="1" fontId="40" fillId="0" borderId="22" xfId="0" applyNumberFormat="1" applyFont="1" applyFill="1" applyBorder="1" applyAlignment="1">
      <alignment horizontal="center" vertical="center" wrapText="1"/>
    </xf>
    <xf numFmtId="1" fontId="40" fillId="0" borderId="11" xfId="0" applyNumberFormat="1" applyFont="1" applyFill="1" applyBorder="1" applyAlignment="1">
      <alignment horizontal="justify" vertical="center" wrapText="1"/>
    </xf>
    <xf numFmtId="1" fontId="40" fillId="0" borderId="11" xfId="0" applyNumberFormat="1" applyFont="1" applyFill="1" applyBorder="1" applyAlignment="1">
      <alignment horizontal="center" vertical="center" wrapText="1"/>
    </xf>
    <xf numFmtId="1" fontId="40" fillId="0" borderId="5" xfId="0" applyNumberFormat="1" applyFont="1" applyFill="1" applyBorder="1" applyAlignment="1">
      <alignment horizontal="justify" vertical="center" wrapText="1"/>
    </xf>
    <xf numFmtId="0" fontId="40" fillId="0" borderId="5" xfId="0" applyFont="1" applyBorder="1" applyAlignment="1">
      <alignment vertical="center" wrapText="1"/>
    </xf>
    <xf numFmtId="0" fontId="40" fillId="3" borderId="5" xfId="0" applyFont="1" applyFill="1" applyBorder="1" applyAlignment="1">
      <alignment horizontal="justify" vertical="center" wrapText="1"/>
    </xf>
    <xf numFmtId="0" fontId="40" fillId="3" borderId="5" xfId="0" applyFont="1" applyFill="1" applyBorder="1" applyAlignment="1">
      <alignment vertical="center" wrapText="1"/>
    </xf>
    <xf numFmtId="0" fontId="40" fillId="0" borderId="5" xfId="0" applyFont="1" applyBorder="1" applyAlignment="1">
      <alignment horizontal="center" vertical="center" wrapText="1"/>
    </xf>
    <xf numFmtId="0" fontId="40" fillId="3" borderId="5" xfId="0" applyFont="1" applyFill="1" applyBorder="1" applyAlignment="1">
      <alignment horizontal="center" vertical="center" wrapText="1"/>
    </xf>
    <xf numFmtId="0" fontId="13" fillId="29" borderId="5" xfId="0" applyFont="1" applyFill="1" applyBorder="1" applyAlignment="1">
      <alignment horizontal="center" vertical="center" wrapText="1"/>
    </xf>
    <xf numFmtId="0" fontId="44" fillId="0" borderId="0" xfId="0" applyFont="1"/>
    <xf numFmtId="0" fontId="44" fillId="0" borderId="5" xfId="0" applyFont="1" applyBorder="1" applyAlignment="1">
      <alignment vertical="center" wrapText="1"/>
    </xf>
    <xf numFmtId="0" fontId="44" fillId="0" borderId="5" xfId="0" applyFont="1" applyFill="1" applyBorder="1" applyAlignment="1">
      <alignment vertical="center" wrapText="1"/>
    </xf>
    <xf numFmtId="0" fontId="44" fillId="0" borderId="23" xfId="0" applyFont="1" applyBorder="1" applyAlignment="1">
      <alignment vertical="center" wrapText="1"/>
    </xf>
    <xf numFmtId="0" fontId="44" fillId="0" borderId="5" xfId="0" applyFont="1" applyBorder="1"/>
    <xf numFmtId="0" fontId="44" fillId="31" borderId="5" xfId="0" applyFont="1" applyFill="1" applyBorder="1"/>
    <xf numFmtId="0" fontId="44" fillId="30" borderId="5" xfId="0" applyFont="1" applyFill="1" applyBorder="1"/>
    <xf numFmtId="0" fontId="44" fillId="32" borderId="5" xfId="0" applyFont="1" applyFill="1" applyBorder="1"/>
    <xf numFmtId="0" fontId="46" fillId="0" borderId="5" xfId="0" applyFont="1" applyBorder="1"/>
    <xf numFmtId="9" fontId="44" fillId="0" borderId="5" xfId="0" applyNumberFormat="1" applyFont="1" applyBorder="1"/>
    <xf numFmtId="10" fontId="44" fillId="0" borderId="5" xfId="0" applyNumberFormat="1" applyFont="1" applyBorder="1"/>
    <xf numFmtId="0" fontId="47" fillId="32" borderId="5" xfId="0" applyFont="1" applyFill="1" applyBorder="1"/>
    <xf numFmtId="0" fontId="44" fillId="0" borderId="23" xfId="0" applyFont="1" applyBorder="1"/>
    <xf numFmtId="0" fontId="44" fillId="31" borderId="23" xfId="0" applyFont="1" applyFill="1" applyBorder="1"/>
    <xf numFmtId="0" fontId="44" fillId="30" borderId="23" xfId="0" applyFont="1" applyFill="1" applyBorder="1"/>
    <xf numFmtId="0" fontId="44" fillId="32" borderId="23" xfId="0" applyFont="1" applyFill="1" applyBorder="1"/>
    <xf numFmtId="0" fontId="46" fillId="0" borderId="23" xfId="0" applyFont="1" applyBorder="1"/>
    <xf numFmtId="0" fontId="45" fillId="31" borderId="11" xfId="0" applyFont="1" applyFill="1" applyBorder="1" applyAlignment="1">
      <alignment horizontal="center" vertical="center" wrapText="1"/>
    </xf>
    <xf numFmtId="0" fontId="45" fillId="30" borderId="11" xfId="0" applyFont="1" applyFill="1" applyBorder="1" applyAlignment="1">
      <alignment horizontal="center" vertical="center" wrapText="1"/>
    </xf>
    <xf numFmtId="0" fontId="45" fillId="32" borderId="11" xfId="0" applyFont="1" applyFill="1" applyBorder="1" applyAlignment="1">
      <alignment horizontal="center" vertical="center" wrapText="1"/>
    </xf>
    <xf numFmtId="0" fontId="45" fillId="0" borderId="11" xfId="0" applyFont="1" applyBorder="1" applyAlignment="1">
      <alignment horizontal="center" vertical="center" wrapText="1"/>
    </xf>
    <xf numFmtId="0" fontId="40" fillId="0" borderId="23" xfId="0" applyFont="1" applyBorder="1" applyAlignment="1">
      <alignment vertical="center" wrapText="1"/>
    </xf>
    <xf numFmtId="0" fontId="40" fillId="0" borderId="5" xfId="1" applyFont="1" applyFill="1" applyBorder="1" applyAlignment="1">
      <alignment vertical="center" wrapText="1"/>
    </xf>
    <xf numFmtId="0" fontId="40" fillId="0" borderId="5" xfId="1" applyFont="1" applyBorder="1" applyAlignment="1">
      <alignment horizontal="center" vertical="center" wrapText="1"/>
    </xf>
    <xf numFmtId="0" fontId="48" fillId="0" borderId="23" xfId="1" applyFont="1" applyFill="1" applyBorder="1" applyAlignment="1">
      <alignment vertical="center" wrapText="1"/>
    </xf>
    <xf numFmtId="0" fontId="40" fillId="0" borderId="23" xfId="1" applyFont="1" applyFill="1" applyBorder="1" applyAlignment="1">
      <alignment vertical="center" wrapText="1"/>
    </xf>
    <xf numFmtId="0" fontId="40" fillId="0" borderId="18" xfId="1" applyFont="1" applyFill="1" applyBorder="1" applyAlignment="1">
      <alignment vertical="center" wrapText="1"/>
    </xf>
    <xf numFmtId="0" fontId="36" fillId="0" borderId="5" xfId="0" applyFont="1" applyBorder="1" applyAlignment="1">
      <alignment horizontal="center" vertical="center" textRotation="90" wrapText="1"/>
    </xf>
    <xf numFmtId="0" fontId="40" fillId="0" borderId="5" xfId="0" applyFont="1" applyFill="1" applyBorder="1" applyAlignment="1">
      <alignment vertical="center" wrapText="1"/>
    </xf>
    <xf numFmtId="1" fontId="40" fillId="0" borderId="5" xfId="0" applyNumberFormat="1" applyFont="1" applyFill="1" applyBorder="1" applyAlignment="1">
      <alignment horizontal="left" vertical="center" wrapText="1"/>
    </xf>
    <xf numFmtId="0" fontId="49" fillId="0" borderId="11" xfId="0" applyFont="1" applyBorder="1" applyAlignment="1">
      <alignment textRotation="90" wrapText="1"/>
    </xf>
    <xf numFmtId="0" fontId="13" fillId="33" borderId="5" xfId="0" applyFont="1" applyFill="1" applyBorder="1" applyAlignment="1">
      <alignment horizontal="center" vertical="center" wrapText="1"/>
    </xf>
    <xf numFmtId="0" fontId="47" fillId="0" borderId="5" xfId="0" applyFont="1" applyBorder="1"/>
    <xf numFmtId="0" fontId="0" fillId="0" borderId="0" xfId="0" applyAlignment="1">
      <alignment horizontal="center"/>
    </xf>
    <xf numFmtId="0" fontId="26" fillId="23" borderId="40" xfId="1" applyFont="1" applyFill="1" applyBorder="1" applyAlignment="1">
      <alignment horizontal="center" vertical="center" wrapText="1"/>
    </xf>
    <xf numFmtId="0" fontId="26" fillId="13" borderId="42" xfId="1" applyFont="1" applyFill="1" applyBorder="1" applyAlignment="1">
      <alignment horizontal="center" vertical="center" wrapText="1"/>
    </xf>
    <xf numFmtId="0" fontId="27" fillId="25" borderId="40" xfId="1" applyFont="1" applyFill="1" applyBorder="1" applyAlignment="1">
      <alignment horizontal="center" vertical="center" wrapText="1"/>
    </xf>
    <xf numFmtId="0" fontId="26" fillId="16" borderId="40" xfId="1" applyFont="1" applyFill="1" applyBorder="1" applyAlignment="1">
      <alignment horizontal="center" vertical="center" wrapText="1"/>
    </xf>
    <xf numFmtId="0" fontId="26" fillId="20" borderId="42" xfId="1" applyFont="1" applyFill="1" applyBorder="1" applyAlignment="1">
      <alignment horizontal="center" vertical="center" wrapText="1"/>
    </xf>
    <xf numFmtId="0" fontId="26" fillId="28" borderId="42" xfId="1" applyFont="1" applyFill="1" applyBorder="1" applyAlignment="1">
      <alignment horizontal="center" vertical="center" wrapText="1"/>
    </xf>
    <xf numFmtId="0" fontId="26" fillId="12" borderId="40" xfId="1" applyFont="1" applyFill="1" applyBorder="1" applyAlignment="1">
      <alignment horizontal="center" vertical="center" wrapText="1"/>
    </xf>
    <xf numFmtId="0" fontId="26" fillId="12" borderId="42" xfId="1" applyFont="1" applyFill="1" applyBorder="1" applyAlignment="1">
      <alignment horizontal="center" vertical="center" wrapText="1"/>
    </xf>
    <xf numFmtId="0" fontId="26" fillId="18" borderId="40" xfId="1" applyFont="1" applyFill="1" applyBorder="1" applyAlignment="1">
      <alignment horizontal="center" vertical="center" wrapText="1"/>
    </xf>
    <xf numFmtId="0" fontId="7" fillId="22" borderId="19" xfId="0" applyFont="1" applyFill="1" applyBorder="1" applyAlignment="1">
      <alignment horizontal="center" vertical="center" wrapText="1"/>
    </xf>
    <xf numFmtId="0" fontId="7" fillId="22" borderId="8" xfId="0" applyFont="1" applyFill="1" applyBorder="1" applyAlignment="1">
      <alignment horizontal="center" vertical="center" wrapText="1"/>
    </xf>
    <xf numFmtId="0" fontId="7" fillId="22" borderId="20" xfId="0" applyFont="1" applyFill="1" applyBorder="1" applyAlignment="1">
      <alignment horizontal="center" vertical="center" wrapText="1"/>
    </xf>
    <xf numFmtId="0" fontId="8" fillId="22" borderId="19" xfId="0" applyFont="1" applyFill="1" applyBorder="1" applyAlignment="1">
      <alignment horizontal="center" vertical="center" wrapText="1"/>
    </xf>
    <xf numFmtId="0" fontId="8" fillId="22" borderId="8" xfId="0" applyFont="1" applyFill="1" applyBorder="1" applyAlignment="1">
      <alignment horizontal="center" vertical="center" wrapText="1"/>
    </xf>
    <xf numFmtId="0" fontId="8" fillId="22" borderId="20" xfId="0" applyFont="1" applyFill="1" applyBorder="1" applyAlignment="1">
      <alignment horizontal="center" vertical="center" wrapText="1"/>
    </xf>
    <xf numFmtId="0" fontId="43" fillId="2" borderId="57" xfId="0"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17" xfId="0" applyFont="1" applyFill="1" applyBorder="1" applyAlignment="1" applyProtection="1">
      <alignment horizontal="center" vertical="center" wrapText="1"/>
    </xf>
    <xf numFmtId="0" fontId="43" fillId="2" borderId="18" xfId="0" applyFont="1" applyFill="1" applyBorder="1" applyAlignment="1" applyProtection="1">
      <alignment horizontal="center" vertical="center" wrapText="1"/>
    </xf>
    <xf numFmtId="0" fontId="34" fillId="2" borderId="5"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33" fillId="2" borderId="5" xfId="0" applyFont="1" applyFill="1" applyBorder="1" applyAlignment="1" applyProtection="1">
      <alignment horizontal="center" vertical="center" wrapText="1"/>
    </xf>
    <xf numFmtId="0" fontId="7" fillId="22" borderId="19" xfId="0" applyFont="1" applyFill="1" applyBorder="1" applyAlignment="1">
      <alignment horizontal="center" vertical="center"/>
    </xf>
    <xf numFmtId="0" fontId="7" fillId="22" borderId="8" xfId="0" applyFont="1" applyFill="1" applyBorder="1" applyAlignment="1">
      <alignment horizontal="center" vertical="center"/>
    </xf>
    <xf numFmtId="0" fontId="7" fillId="22" borderId="20" xfId="0" applyFont="1" applyFill="1" applyBorder="1" applyAlignment="1">
      <alignment horizontal="center" vertical="center"/>
    </xf>
    <xf numFmtId="0" fontId="0" fillId="0" borderId="0" xfId="0" applyAlignment="1">
      <alignment horizontal="justify" vertical="top" wrapText="1"/>
    </xf>
    <xf numFmtId="0" fontId="0" fillId="0" borderId="4" xfId="0" applyBorder="1" applyAlignment="1">
      <alignment horizontal="justify"/>
    </xf>
    <xf numFmtId="0" fontId="0" fillId="0" borderId="5" xfId="0" applyBorder="1" applyAlignment="1">
      <alignment horizontal="justify"/>
    </xf>
    <xf numFmtId="0" fontId="0" fillId="0" borderId="6" xfId="0" applyBorder="1" applyAlignment="1">
      <alignment horizontal="justify"/>
    </xf>
    <xf numFmtId="0" fontId="0" fillId="0" borderId="0" xfId="0" applyAlignment="1">
      <alignment horizontal="justify" wrapText="1"/>
    </xf>
    <xf numFmtId="0" fontId="0" fillId="0" borderId="0" xfId="0" applyAlignment="1">
      <alignment horizontal="center"/>
    </xf>
    <xf numFmtId="0" fontId="0" fillId="0" borderId="10" xfId="0" applyBorder="1" applyAlignment="1">
      <alignment horizontal="justify"/>
    </xf>
    <xf numFmtId="0" fontId="0" fillId="0" borderId="11" xfId="0" applyBorder="1" applyAlignment="1">
      <alignment horizontal="justify"/>
    </xf>
    <xf numFmtId="0" fontId="0" fillId="0" borderId="12" xfId="0" applyBorder="1" applyAlignment="1">
      <alignment horizontal="justify"/>
    </xf>
    <xf numFmtId="0" fontId="0" fillId="0" borderId="7" xfId="0" applyBorder="1" applyAlignment="1">
      <alignment horizontal="justify"/>
    </xf>
    <xf numFmtId="0" fontId="0" fillId="0" borderId="8" xfId="0" applyBorder="1" applyAlignment="1">
      <alignment horizontal="justify"/>
    </xf>
    <xf numFmtId="0" fontId="0" fillId="0" borderId="9" xfId="0" applyBorder="1" applyAlignment="1">
      <alignment horizontal="justify"/>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3" fillId="2" borderId="19" xfId="0" applyFont="1" applyFill="1" applyBorder="1" applyAlignment="1" applyProtection="1">
      <alignment horizontal="center" vertical="center" wrapText="1"/>
    </xf>
    <xf numFmtId="0" fontId="33" fillId="2" borderId="8" xfId="0" applyFont="1" applyFill="1" applyBorder="1" applyAlignment="1" applyProtection="1">
      <alignment horizontal="center" vertical="center" wrapText="1"/>
    </xf>
    <xf numFmtId="0" fontId="33" fillId="2" borderId="20"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33" fillId="2" borderId="57" xfId="0" applyFont="1" applyFill="1" applyBorder="1" applyAlignment="1" applyProtection="1">
      <alignment horizontal="center" vertical="center" wrapText="1"/>
    </xf>
    <xf numFmtId="0" fontId="33" fillId="2" borderId="13" xfId="0" applyFont="1" applyFill="1" applyBorder="1" applyAlignment="1" applyProtection="1">
      <alignment horizontal="center" vertical="center" wrapText="1"/>
    </xf>
    <xf numFmtId="0" fontId="33" fillId="2" borderId="14" xfId="0" applyFont="1" applyFill="1" applyBorder="1" applyAlignment="1" applyProtection="1">
      <alignment horizontal="center" vertical="center" wrapText="1"/>
    </xf>
    <xf numFmtId="0" fontId="33" fillId="2" borderId="58"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33" fillId="2" borderId="16" xfId="0" applyFont="1" applyFill="1" applyBorder="1" applyAlignment="1" applyProtection="1">
      <alignment horizontal="center" vertical="center" wrapText="1"/>
    </xf>
    <xf numFmtId="0" fontId="33" fillId="2" borderId="59" xfId="0" applyFont="1" applyFill="1" applyBorder="1" applyAlignment="1" applyProtection="1">
      <alignment horizontal="center" vertical="center" wrapText="1"/>
    </xf>
    <xf numFmtId="0" fontId="33" fillId="2" borderId="17" xfId="0" applyFont="1" applyFill="1" applyBorder="1" applyAlignment="1" applyProtection="1">
      <alignment horizontal="center" vertical="center" wrapText="1"/>
    </xf>
    <xf numFmtId="0" fontId="33" fillId="2" borderId="18" xfId="0" applyFont="1" applyFill="1" applyBorder="1" applyAlignment="1" applyProtection="1">
      <alignment horizontal="center" vertical="center" wrapText="1"/>
    </xf>
    <xf numFmtId="0" fontId="23" fillId="5" borderId="50" xfId="1" applyFont="1" applyFill="1" applyBorder="1" applyAlignment="1">
      <alignment horizontal="center" vertical="center"/>
    </xf>
    <xf numFmtId="0" fontId="23" fillId="5" borderId="42" xfId="1" applyFont="1" applyFill="1" applyBorder="1" applyAlignment="1">
      <alignment horizontal="center" vertical="center"/>
    </xf>
    <xf numFmtId="0" fontId="23" fillId="6" borderId="1" xfId="1" applyFont="1" applyFill="1" applyBorder="1" applyAlignment="1">
      <alignment horizontal="center" vertical="center" wrapText="1"/>
    </xf>
    <xf numFmtId="0" fontId="23" fillId="6" borderId="4" xfId="1" applyFont="1" applyFill="1" applyBorder="1" applyAlignment="1">
      <alignment horizontal="center" vertical="center" wrapText="1"/>
    </xf>
    <xf numFmtId="0" fontId="23" fillId="6" borderId="10" xfId="1" applyFont="1" applyFill="1" applyBorder="1" applyAlignment="1">
      <alignment horizontal="center" vertical="center" wrapText="1"/>
    </xf>
    <xf numFmtId="0" fontId="22" fillId="2" borderId="40" xfId="1" applyFont="1" applyFill="1" applyBorder="1" applyAlignment="1">
      <alignment horizontal="center" vertical="center"/>
    </xf>
    <xf numFmtId="0" fontId="22" fillId="2" borderId="41" xfId="1" applyFont="1" applyFill="1" applyBorder="1" applyAlignment="1">
      <alignment horizontal="center" vertical="center"/>
    </xf>
    <xf numFmtId="0" fontId="22" fillId="2" borderId="42" xfId="1" applyFont="1" applyFill="1" applyBorder="1" applyAlignment="1">
      <alignment horizontal="center" vertical="center"/>
    </xf>
    <xf numFmtId="0" fontId="23" fillId="5" borderId="0" xfId="1" applyFont="1" applyFill="1" applyAlignment="1">
      <alignment horizontal="center"/>
    </xf>
    <xf numFmtId="0" fontId="23" fillId="5" borderId="1" xfId="1" applyFont="1" applyFill="1" applyBorder="1" applyAlignment="1">
      <alignment horizontal="center" vertical="center" wrapText="1"/>
    </xf>
    <xf numFmtId="0" fontId="23" fillId="5" borderId="37" xfId="1" applyFont="1" applyFill="1" applyBorder="1" applyAlignment="1">
      <alignment horizontal="center" vertical="center" wrapText="1"/>
    </xf>
    <xf numFmtId="0" fontId="23" fillId="5" borderId="10" xfId="1" applyFont="1" applyFill="1" applyBorder="1" applyAlignment="1">
      <alignment horizontal="center" vertical="center" wrapText="1"/>
    </xf>
    <xf numFmtId="0" fontId="23" fillId="5" borderId="38" xfId="1" applyFont="1" applyFill="1" applyBorder="1" applyAlignment="1">
      <alignment horizontal="center" vertical="center" wrapText="1"/>
    </xf>
    <xf numFmtId="0" fontId="23" fillId="5" borderId="2" xfId="1" applyFont="1" applyFill="1" applyBorder="1" applyAlignment="1">
      <alignment horizontal="center" vertical="center" wrapText="1"/>
    </xf>
    <xf numFmtId="0" fontId="23" fillId="5" borderId="3" xfId="1" applyFont="1" applyFill="1" applyBorder="1" applyAlignment="1">
      <alignment horizontal="center" vertical="center" wrapText="1"/>
    </xf>
    <xf numFmtId="0" fontId="23" fillId="5" borderId="43" xfId="1" applyFont="1" applyFill="1" applyBorder="1" applyAlignment="1">
      <alignment horizontal="center" vertical="center" wrapText="1"/>
    </xf>
    <xf numFmtId="0" fontId="23" fillId="5" borderId="45" xfId="1" applyFont="1" applyFill="1" applyBorder="1" applyAlignment="1">
      <alignment horizontal="center" vertical="center" wrapText="1"/>
    </xf>
    <xf numFmtId="0" fontId="23" fillId="5" borderId="48" xfId="1" applyFont="1" applyFill="1" applyBorder="1" applyAlignment="1">
      <alignment horizontal="center" vertical="center" wrapText="1"/>
    </xf>
    <xf numFmtId="0" fontId="22" fillId="0" borderId="40" xfId="1" applyFont="1" applyBorder="1" applyAlignment="1">
      <alignment horizontal="center" vertical="center"/>
    </xf>
    <xf numFmtId="0" fontId="22" fillId="0" borderId="41" xfId="1" applyFont="1" applyBorder="1" applyAlignment="1">
      <alignment horizontal="center" vertical="center"/>
    </xf>
    <xf numFmtId="0" fontId="22" fillId="0" borderId="42" xfId="1" applyFont="1" applyBorder="1" applyAlignment="1">
      <alignment horizontal="center" vertical="center"/>
    </xf>
    <xf numFmtId="0" fontId="21" fillId="5" borderId="24" xfId="1" applyFont="1" applyFill="1" applyBorder="1" applyAlignment="1">
      <alignment horizontal="center" vertical="center"/>
    </xf>
    <xf numFmtId="0" fontId="21" fillId="5" borderId="25" xfId="1" applyFont="1" applyFill="1" applyBorder="1" applyAlignment="1">
      <alignment horizontal="center" vertical="center"/>
    </xf>
    <xf numFmtId="0" fontId="21" fillId="5" borderId="26" xfId="1" applyFont="1" applyFill="1" applyBorder="1" applyAlignment="1">
      <alignment horizontal="center" vertical="center"/>
    </xf>
    <xf numFmtId="0" fontId="21" fillId="5" borderId="27" xfId="1" applyFont="1" applyFill="1" applyBorder="1" applyAlignment="1">
      <alignment horizontal="center" vertical="center"/>
    </xf>
    <xf numFmtId="0" fontId="21" fillId="5" borderId="0" xfId="1" applyFont="1" applyFill="1" applyBorder="1" applyAlignment="1">
      <alignment horizontal="center" vertical="center"/>
    </xf>
    <xf numFmtId="0" fontId="21" fillId="5" borderId="28" xfId="1" applyFont="1" applyFill="1" applyBorder="1" applyAlignment="1">
      <alignment horizontal="center" vertical="center"/>
    </xf>
    <xf numFmtId="0" fontId="21" fillId="5" borderId="29" xfId="1" applyFont="1" applyFill="1" applyBorder="1" applyAlignment="1">
      <alignment horizontal="center" vertical="center"/>
    </xf>
    <xf numFmtId="0" fontId="21" fillId="5" borderId="30" xfId="1" applyFont="1" applyFill="1" applyBorder="1" applyAlignment="1">
      <alignment horizontal="center" vertical="center"/>
    </xf>
    <xf numFmtId="0" fontId="21" fillId="5" borderId="31" xfId="1" applyFont="1" applyFill="1" applyBorder="1" applyAlignment="1">
      <alignment horizontal="center" vertical="center"/>
    </xf>
    <xf numFmtId="0" fontId="23" fillId="6" borderId="37" xfId="1" applyFont="1" applyFill="1" applyBorder="1" applyAlignment="1">
      <alignment horizontal="center" vertical="center" wrapText="1"/>
    </xf>
    <xf numFmtId="0" fontId="23" fillId="6" borderId="38" xfId="1" applyFont="1" applyFill="1" applyBorder="1" applyAlignment="1">
      <alignment horizontal="center" vertical="center" wrapText="1"/>
    </xf>
    <xf numFmtId="0" fontId="23" fillId="6" borderId="2" xfId="1" applyFont="1" applyFill="1" applyBorder="1" applyAlignment="1">
      <alignment horizontal="center" vertical="center" wrapText="1"/>
    </xf>
    <xf numFmtId="0" fontId="23" fillId="6" borderId="3" xfId="1" applyFont="1" applyFill="1" applyBorder="1" applyAlignment="1">
      <alignment horizontal="center" vertical="center" wrapText="1"/>
    </xf>
    <xf numFmtId="0" fontId="26" fillId="16" borderId="40" xfId="1" applyFont="1" applyFill="1" applyBorder="1" applyAlignment="1">
      <alignment horizontal="center" vertical="center" wrapText="1"/>
    </xf>
    <xf numFmtId="0" fontId="26" fillId="16" borderId="41" xfId="1" applyFont="1" applyFill="1" applyBorder="1" applyAlignment="1">
      <alignment horizontal="center" vertical="center" wrapText="1"/>
    </xf>
    <xf numFmtId="0" fontId="26" fillId="20" borderId="41" xfId="1" applyFont="1" applyFill="1" applyBorder="1" applyAlignment="1">
      <alignment horizontal="center" vertical="center" wrapText="1"/>
    </xf>
    <xf numFmtId="0" fontId="26" fillId="20" borderId="42" xfId="1" applyFont="1" applyFill="1" applyBorder="1" applyAlignment="1">
      <alignment horizontal="center" vertical="center" wrapText="1"/>
    </xf>
    <xf numFmtId="0" fontId="26" fillId="28" borderId="41" xfId="1" applyFont="1" applyFill="1" applyBorder="1" applyAlignment="1">
      <alignment horizontal="center" vertical="center" wrapText="1"/>
    </xf>
    <xf numFmtId="0" fontId="26" fillId="28" borderId="42" xfId="1" applyFont="1" applyFill="1" applyBorder="1" applyAlignment="1">
      <alignment horizontal="center" vertical="center" wrapText="1"/>
    </xf>
    <xf numFmtId="0" fontId="26" fillId="12" borderId="40" xfId="1" applyFont="1" applyFill="1" applyBorder="1" applyAlignment="1">
      <alignment horizontal="center" vertical="center" wrapText="1"/>
    </xf>
    <xf numFmtId="0" fontId="26" fillId="12" borderId="41" xfId="1" applyFont="1" applyFill="1" applyBorder="1" applyAlignment="1">
      <alignment horizontal="center" vertical="center" wrapText="1"/>
    </xf>
    <xf numFmtId="0" fontId="26" fillId="13" borderId="41" xfId="1" applyFont="1" applyFill="1" applyBorder="1" applyAlignment="1">
      <alignment horizontal="center" vertical="center" wrapText="1"/>
    </xf>
    <xf numFmtId="0" fontId="26" fillId="13" borderId="42" xfId="1" applyFont="1" applyFill="1" applyBorder="1" applyAlignment="1">
      <alignment horizontal="center" vertical="center" wrapText="1"/>
    </xf>
    <xf numFmtId="0" fontId="26" fillId="12" borderId="42" xfId="1" applyFont="1" applyFill="1" applyBorder="1" applyAlignment="1">
      <alignment horizontal="center" vertical="center" wrapText="1"/>
    </xf>
    <xf numFmtId="0" fontId="26" fillId="18" borderId="40" xfId="1" applyFont="1" applyFill="1" applyBorder="1" applyAlignment="1">
      <alignment horizontal="center" vertical="center" wrapText="1"/>
    </xf>
    <xf numFmtId="0" fontId="26" fillId="18" borderId="41" xfId="1" applyFont="1" applyFill="1" applyBorder="1" applyAlignment="1">
      <alignment horizontal="center" vertical="center" wrapText="1"/>
    </xf>
    <xf numFmtId="0" fontId="26" fillId="16" borderId="42" xfId="1" applyFont="1" applyFill="1" applyBorder="1" applyAlignment="1">
      <alignment horizontal="center" vertical="center" wrapText="1"/>
    </xf>
    <xf numFmtId="0" fontId="26" fillId="26" borderId="41" xfId="1" applyFont="1" applyFill="1" applyBorder="1" applyAlignment="1">
      <alignment horizontal="center" vertical="center" wrapText="1"/>
    </xf>
    <xf numFmtId="0" fontId="26" fillId="26" borderId="42" xfId="1" applyFont="1" applyFill="1" applyBorder="1" applyAlignment="1">
      <alignment horizontal="center" vertical="center" wrapText="1"/>
    </xf>
    <xf numFmtId="0" fontId="24" fillId="3" borderId="40" xfId="1" applyFont="1" applyFill="1" applyBorder="1" applyAlignment="1">
      <alignment horizontal="center" vertical="center" wrapText="1"/>
    </xf>
    <xf numFmtId="0" fontId="24" fillId="3" borderId="41" xfId="1" applyFont="1" applyFill="1" applyBorder="1" applyAlignment="1">
      <alignment horizontal="center" vertical="center" wrapText="1"/>
    </xf>
    <xf numFmtId="0" fontId="24" fillId="3" borderId="42" xfId="1" applyFont="1" applyFill="1" applyBorder="1" applyAlignment="1">
      <alignment horizontal="center" vertical="center" wrapText="1"/>
    </xf>
    <xf numFmtId="0" fontId="26" fillId="23" borderId="40" xfId="1" applyFont="1" applyFill="1" applyBorder="1" applyAlignment="1">
      <alignment horizontal="center" vertical="center" wrapText="1"/>
    </xf>
    <xf numFmtId="0" fontId="26" fillId="23" borderId="41" xfId="1" applyFont="1" applyFill="1" applyBorder="1" applyAlignment="1">
      <alignment horizontal="center" vertical="center" wrapText="1"/>
    </xf>
    <xf numFmtId="0" fontId="27" fillId="25" borderId="40" xfId="1" applyFont="1" applyFill="1" applyBorder="1" applyAlignment="1">
      <alignment horizontal="center" vertical="center" wrapText="1"/>
    </xf>
    <xf numFmtId="0" fontId="27" fillId="25" borderId="41" xfId="1" applyFont="1" applyFill="1" applyBorder="1" applyAlignment="1">
      <alignment horizontal="center" vertical="center" wrapText="1"/>
    </xf>
    <xf numFmtId="0" fontId="44" fillId="0" borderId="2" xfId="0" applyFont="1" applyBorder="1" applyAlignment="1">
      <alignment horizont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44" fillId="0" borderId="60" xfId="0" applyFont="1" applyBorder="1" applyAlignment="1">
      <alignment horizontal="center" vertical="center" wrapText="1"/>
    </xf>
    <xf numFmtId="0" fontId="44" fillId="0" borderId="61" xfId="0" applyFont="1" applyBorder="1" applyAlignment="1">
      <alignment horizontal="center" vertical="center" wrapText="1"/>
    </xf>
  </cellXfs>
  <cellStyles count="2">
    <cellStyle name="Normal" xfId="0" builtinId="0"/>
    <cellStyle name="Normal 2" xfId="1" xr:uid="{00000000-0005-0000-0000-000001000000}"/>
  </cellStyles>
  <dxfs count="201">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s>
  <tableStyles count="0" defaultTableStyle="TableStyleMedium2" defaultPivotStyle="PivotStyleLight16"/>
  <colors>
    <mruColors>
      <color rgb="FFA7CF8B"/>
      <color rgb="FF8D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twoCellAnchor>
    <xdr:from>
      <xdr:col>2</xdr:col>
      <xdr:colOff>317501</xdr:colOff>
      <xdr:row>1</xdr:row>
      <xdr:rowOff>268654</xdr:rowOff>
    </xdr:from>
    <xdr:to>
      <xdr:col>3</xdr:col>
      <xdr:colOff>1454493</xdr:colOff>
      <xdr:row>3</xdr:row>
      <xdr:rowOff>68473</xdr:rowOff>
    </xdr:to>
    <xdr:sp macro="" textlink="">
      <xdr:nvSpPr>
        <xdr:cNvPr id="3" name="object 8">
          <a:extLst>
            <a:ext uri="{FF2B5EF4-FFF2-40B4-BE49-F238E27FC236}">
              <a16:creationId xmlns:a16="http://schemas.microsoft.com/office/drawing/2014/main" id="{AF49DC0E-603E-47FC-8E93-79F5C9A11D7D}"/>
            </a:ext>
          </a:extLst>
        </xdr:cNvPr>
        <xdr:cNvSpPr/>
      </xdr:nvSpPr>
      <xdr:spPr>
        <a:xfrm>
          <a:off x="1652629" y="325641"/>
          <a:ext cx="2350005" cy="451101"/>
        </a:xfrm>
        <a:prstGeom prst="rect">
          <a:avLst/>
        </a:prstGeom>
        <a:blipFill>
          <a:blip xmlns:r="http://schemas.openxmlformats.org/officeDocument/2006/relationships" r:embed="rId1" cstate="print"/>
          <a:stretch>
            <a:fillRect/>
          </a:stretch>
        </a:blipFill>
      </xdr:spPr>
      <xdr:txBody>
        <a:bodyPr wrap="square" lIns="0" tIns="0" rIns="0" bIns="0" rtlCol="0"/>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966107</xdr:colOff>
      <xdr:row>1</xdr:row>
      <xdr:rowOff>163285</xdr:rowOff>
    </xdr:from>
    <xdr:to>
      <xdr:col>4</xdr:col>
      <xdr:colOff>458612</xdr:colOff>
      <xdr:row>2</xdr:row>
      <xdr:rowOff>287815</xdr:rowOff>
    </xdr:to>
    <xdr:sp macro="" textlink="">
      <xdr:nvSpPr>
        <xdr:cNvPr id="4" name="object 8">
          <a:extLst>
            <a:ext uri="{FF2B5EF4-FFF2-40B4-BE49-F238E27FC236}">
              <a16:creationId xmlns:a16="http://schemas.microsoft.com/office/drawing/2014/main" id="{455C3904-EEE6-4C73-9D31-6607B3DF797E}"/>
            </a:ext>
          </a:extLst>
        </xdr:cNvPr>
        <xdr:cNvSpPr/>
      </xdr:nvSpPr>
      <xdr:spPr>
        <a:xfrm>
          <a:off x="2299607" y="217714"/>
          <a:ext cx="2350005" cy="451101"/>
        </a:xfrm>
        <a:prstGeom prst="rect">
          <a:avLst/>
        </a:prstGeom>
        <a:blipFill>
          <a:blip xmlns:r="http://schemas.openxmlformats.org/officeDocument/2006/relationships" r:embed="rId1" cstate="print"/>
          <a:stretch>
            <a:fillRect/>
          </a:stretch>
        </a:blipFill>
      </xdr:spPr>
      <xdr:txBody>
        <a:bodyPr wrap="square" lIns="0" tIns="0" rIns="0" bIns="0" rtlCol="0"/>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608542</xdr:colOff>
      <xdr:row>2</xdr:row>
      <xdr:rowOff>317500</xdr:rowOff>
    </xdr:from>
    <xdr:to>
      <xdr:col>4</xdr:col>
      <xdr:colOff>101047</xdr:colOff>
      <xdr:row>2</xdr:row>
      <xdr:rowOff>768601</xdr:rowOff>
    </xdr:to>
    <xdr:sp macro="" textlink="">
      <xdr:nvSpPr>
        <xdr:cNvPr id="3" name="object 8">
          <a:extLst>
            <a:ext uri="{FF2B5EF4-FFF2-40B4-BE49-F238E27FC236}">
              <a16:creationId xmlns:a16="http://schemas.microsoft.com/office/drawing/2014/main" id="{F33E439C-1575-4450-8E3B-0D053AC42E63}"/>
            </a:ext>
          </a:extLst>
        </xdr:cNvPr>
        <xdr:cNvSpPr/>
      </xdr:nvSpPr>
      <xdr:spPr>
        <a:xfrm>
          <a:off x="1944688" y="687917"/>
          <a:ext cx="2350005" cy="451101"/>
        </a:xfrm>
        <a:prstGeom prst="rect">
          <a:avLst/>
        </a:prstGeom>
        <a:blipFill>
          <a:blip xmlns:r="http://schemas.openxmlformats.org/officeDocument/2006/relationships" r:embed="rId1" cstate="print"/>
          <a:stretch>
            <a:fillRect/>
          </a:stretch>
        </a:blipFill>
      </xdr:spPr>
      <xdr:txBody>
        <a:bodyPr wrap="square" lIns="0" tIns="0" rIns="0" bIns="0" rtlCol="0"/>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1072930</xdr:colOff>
      <xdr:row>1</xdr:row>
      <xdr:rowOff>262759</xdr:rowOff>
    </xdr:from>
    <xdr:to>
      <xdr:col>3</xdr:col>
      <xdr:colOff>2218625</xdr:colOff>
      <xdr:row>3</xdr:row>
      <xdr:rowOff>56963</xdr:rowOff>
    </xdr:to>
    <xdr:sp macro="" textlink="">
      <xdr:nvSpPr>
        <xdr:cNvPr id="3" name="object 8">
          <a:extLst>
            <a:ext uri="{FF2B5EF4-FFF2-40B4-BE49-F238E27FC236}">
              <a16:creationId xmlns:a16="http://schemas.microsoft.com/office/drawing/2014/main" id="{A5B2939A-8BA7-4EF2-850B-16316F031B82}"/>
            </a:ext>
          </a:extLst>
        </xdr:cNvPr>
        <xdr:cNvSpPr/>
      </xdr:nvSpPr>
      <xdr:spPr>
        <a:xfrm>
          <a:off x="2408620" y="317500"/>
          <a:ext cx="2350005" cy="451101"/>
        </a:xfrm>
        <a:prstGeom prst="rect">
          <a:avLst/>
        </a:prstGeom>
        <a:blipFill>
          <a:blip xmlns:r="http://schemas.openxmlformats.org/officeDocument/2006/relationships" r:embed="rId1" cstate="print"/>
          <a:stretch>
            <a:fillRect/>
          </a:stretch>
        </a:blipFill>
      </xdr:spPr>
      <xdr:txBody>
        <a:bodyPr wrap="square" lIns="0" tIns="0" rIns="0" bIns="0" rtlCol="0"/>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292101</xdr:colOff>
      <xdr:row>0</xdr:row>
      <xdr:rowOff>101601</xdr:rowOff>
    </xdr:from>
    <xdr:to>
      <xdr:col>1</xdr:col>
      <xdr:colOff>419101</xdr:colOff>
      <xdr:row>2</xdr:row>
      <xdr:rowOff>101601</xdr:rowOff>
    </xdr:to>
    <xdr:pic>
      <xdr:nvPicPr>
        <xdr:cNvPr id="2" name="Imagen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292101" y="101601"/>
          <a:ext cx="2247900" cy="381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RVGILCAR\deptoservicios\Users\Marilys\Desktop\Documentos%20LB\Soluciones%20y%20Corporaciones\Copia%20de%20MATRIZ%20DE%20PELIGROS%20-%20SOLUCIONES%20C%20Y%20F%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 Calificación"/>
      <sheetName val="T - Riesgos para Base"/>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4"/>
  <sheetViews>
    <sheetView tabSelected="1" zoomScale="117" zoomScaleNormal="117" workbookViewId="0">
      <selection activeCell="AF2" sqref="AF2:AI2"/>
    </sheetView>
  </sheetViews>
  <sheetFormatPr baseColWidth="10" defaultColWidth="9" defaultRowHeight="15.75" x14ac:dyDescent="0.25"/>
  <cols>
    <col min="1" max="1" width="2.625" customWidth="1"/>
    <col min="2" max="2" width="14.875" style="21" customWidth="1"/>
    <col min="3" max="3" width="15.875" customWidth="1"/>
    <col min="4" max="4" width="21.625" style="22" customWidth="1"/>
    <col min="5" max="5" width="30.375" style="23" customWidth="1"/>
    <col min="6" max="6" width="6.5" style="24" customWidth="1"/>
    <col min="7" max="7" width="17.625" style="23" customWidth="1"/>
    <col min="8" max="8" width="17" style="23" customWidth="1"/>
    <col min="9" max="9" width="17.5" style="23" customWidth="1"/>
    <col min="10" max="10" width="21.875" style="23" customWidth="1"/>
    <col min="11" max="11" width="14.625" style="23" customWidth="1"/>
    <col min="12" max="12" width="16.125" style="23" customWidth="1"/>
    <col min="13" max="13" width="15.875" style="23" customWidth="1"/>
    <col min="14" max="15" width="6.625" style="23" customWidth="1"/>
    <col min="16" max="16" width="7" style="23" customWidth="1"/>
    <col min="17" max="17" width="6.625" style="25" customWidth="1"/>
    <col min="18" max="19" width="6.625" style="24" customWidth="1"/>
    <col min="20" max="20" width="5.5" style="24" customWidth="1"/>
    <col min="21" max="21" width="9.875" style="24" customWidth="1"/>
    <col min="22" max="22" width="5.125" style="24" customWidth="1"/>
    <col min="23" max="23" width="8.5" style="24" customWidth="1"/>
    <col min="24" max="24" width="21.375" style="23" customWidth="1"/>
    <col min="25" max="25" width="11.625" style="24" hidden="1" customWidth="1"/>
    <col min="26" max="28" width="16" style="23" customWidth="1"/>
    <col min="29" max="29" width="38.875" style="23" customWidth="1"/>
    <col min="30" max="30" width="12.125" style="23" customWidth="1"/>
    <col min="31" max="31" width="44.375" hidden="1" customWidth="1"/>
    <col min="32" max="35" width="16.125" customWidth="1"/>
    <col min="36" max="245" width="11" customWidth="1"/>
  </cols>
  <sheetData>
    <row r="1" spans="1:35" s="2" customFormat="1" ht="5.0999999999999996" customHeight="1" x14ac:dyDescent="0.25">
      <c r="B1" s="3"/>
      <c r="D1" s="4"/>
      <c r="E1" s="5"/>
      <c r="F1" s="6"/>
      <c r="G1" s="5"/>
      <c r="H1" s="5"/>
      <c r="I1" s="5"/>
      <c r="J1" s="5"/>
      <c r="K1" s="5"/>
      <c r="L1" s="5"/>
      <c r="M1" s="5"/>
      <c r="N1" s="5"/>
      <c r="O1" s="5"/>
      <c r="P1" s="5"/>
      <c r="Q1" s="7"/>
      <c r="R1" s="6"/>
      <c r="S1" s="6"/>
      <c r="T1" s="6"/>
      <c r="U1" s="6"/>
      <c r="V1" s="6"/>
      <c r="W1" s="6"/>
      <c r="X1" s="5"/>
      <c r="Y1" s="6"/>
      <c r="Z1" s="5"/>
      <c r="AA1" s="5"/>
      <c r="AB1" s="5"/>
      <c r="AC1" s="5"/>
      <c r="AD1" s="5"/>
    </row>
    <row r="2" spans="1:35" s="8" customFormat="1" ht="25.5" customHeight="1" x14ac:dyDescent="0.25">
      <c r="B2" s="330"/>
      <c r="C2" s="331"/>
      <c r="D2" s="331"/>
      <c r="E2" s="332"/>
      <c r="F2" s="339" t="s">
        <v>0</v>
      </c>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40" t="s">
        <v>1</v>
      </c>
      <c r="AG2" s="341"/>
      <c r="AH2" s="341"/>
      <c r="AI2" s="341"/>
    </row>
    <row r="3" spans="1:35" s="8" customFormat="1" ht="25.5" customHeight="1" x14ac:dyDescent="0.25">
      <c r="B3" s="333"/>
      <c r="C3" s="334"/>
      <c r="D3" s="334"/>
      <c r="E3" s="335"/>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40" t="s">
        <v>2</v>
      </c>
      <c r="AG3" s="340"/>
      <c r="AH3" s="340"/>
      <c r="AI3" s="340"/>
    </row>
    <row r="4" spans="1:35" s="8" customFormat="1" ht="25.5" customHeight="1" x14ac:dyDescent="0.25">
      <c r="B4" s="336"/>
      <c r="C4" s="337"/>
      <c r="D4" s="337"/>
      <c r="E4" s="338"/>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40" t="s">
        <v>787</v>
      </c>
      <c r="AG4" s="340"/>
      <c r="AH4" s="340"/>
      <c r="AI4" s="340"/>
    </row>
    <row r="5" spans="1:35" s="8" customFormat="1" ht="3.95" customHeight="1" x14ac:dyDescent="0.25">
      <c r="B5" s="9"/>
      <c r="C5" s="10"/>
      <c r="D5" s="11"/>
      <c r="E5" s="10"/>
      <c r="F5" s="10"/>
      <c r="G5" s="10"/>
      <c r="H5" s="12"/>
      <c r="I5" s="12"/>
      <c r="J5" s="12"/>
      <c r="K5" s="12"/>
      <c r="L5" s="12"/>
      <c r="M5" s="12"/>
      <c r="N5" s="12"/>
      <c r="O5" s="12"/>
      <c r="P5" s="12"/>
      <c r="Q5" s="12"/>
      <c r="R5" s="12"/>
      <c r="S5" s="12"/>
    </row>
    <row r="6" spans="1:35" s="14" customFormat="1" ht="55.5" customHeight="1" x14ac:dyDescent="0.25">
      <c r="A6" s="13"/>
      <c r="B6" s="342" t="s">
        <v>3</v>
      </c>
      <c r="C6" s="343"/>
      <c r="D6" s="343"/>
      <c r="E6" s="343"/>
      <c r="F6" s="344"/>
      <c r="G6" s="324" t="s">
        <v>4</v>
      </c>
      <c r="H6" s="325"/>
      <c r="I6" s="325"/>
      <c r="J6" s="326"/>
      <c r="K6" s="324" t="s">
        <v>5</v>
      </c>
      <c r="L6" s="325"/>
      <c r="M6" s="326"/>
      <c r="N6" s="324" t="s">
        <v>6</v>
      </c>
      <c r="O6" s="325"/>
      <c r="P6" s="325"/>
      <c r="Q6" s="325"/>
      <c r="R6" s="325"/>
      <c r="S6" s="325"/>
      <c r="T6" s="326"/>
      <c r="U6" s="188" t="s">
        <v>7</v>
      </c>
      <c r="V6" s="324" t="s">
        <v>8</v>
      </c>
      <c r="W6" s="325"/>
      <c r="X6" s="325"/>
      <c r="Y6" s="326"/>
      <c r="Z6" s="324" t="s">
        <v>9</v>
      </c>
      <c r="AA6" s="325"/>
      <c r="AB6" s="325"/>
      <c r="AC6" s="325"/>
      <c r="AD6" s="326"/>
      <c r="AE6" s="189" t="s">
        <v>10</v>
      </c>
      <c r="AF6" s="327" t="s">
        <v>11</v>
      </c>
      <c r="AG6" s="328"/>
      <c r="AH6" s="328"/>
      <c r="AI6" s="329"/>
    </row>
    <row r="7" spans="1:35" s="14" customFormat="1" ht="135" customHeight="1" x14ac:dyDescent="0.25">
      <c r="A7" s="13"/>
      <c r="B7" s="188" t="s">
        <v>12</v>
      </c>
      <c r="C7" s="190" t="s">
        <v>13</v>
      </c>
      <c r="D7" s="191" t="s">
        <v>14</v>
      </c>
      <c r="E7" s="188" t="s">
        <v>15</v>
      </c>
      <c r="F7" s="192" t="s">
        <v>16</v>
      </c>
      <c r="G7" s="188" t="s">
        <v>17</v>
      </c>
      <c r="H7" s="188" t="s">
        <v>18</v>
      </c>
      <c r="I7" s="188" t="s">
        <v>19</v>
      </c>
      <c r="J7" s="188" t="s">
        <v>20</v>
      </c>
      <c r="K7" s="188" t="s">
        <v>21</v>
      </c>
      <c r="L7" s="188" t="s">
        <v>22</v>
      </c>
      <c r="M7" s="188" t="s">
        <v>23</v>
      </c>
      <c r="N7" s="192" t="s">
        <v>24</v>
      </c>
      <c r="O7" s="192" t="s">
        <v>25</v>
      </c>
      <c r="P7" s="192" t="s">
        <v>26</v>
      </c>
      <c r="Q7" s="192" t="s">
        <v>27</v>
      </c>
      <c r="R7" s="192" t="s">
        <v>28</v>
      </c>
      <c r="S7" s="192" t="s">
        <v>29</v>
      </c>
      <c r="T7" s="192" t="s">
        <v>30</v>
      </c>
      <c r="U7" s="192" t="s">
        <v>31</v>
      </c>
      <c r="V7" s="192" t="s">
        <v>32</v>
      </c>
      <c r="W7" s="192" t="s">
        <v>33</v>
      </c>
      <c r="X7" s="188" t="s">
        <v>34</v>
      </c>
      <c r="Y7" s="192" t="s">
        <v>35</v>
      </c>
      <c r="Z7" s="192" t="s">
        <v>36</v>
      </c>
      <c r="AA7" s="192" t="s">
        <v>37</v>
      </c>
      <c r="AB7" s="188" t="s">
        <v>38</v>
      </c>
      <c r="AC7" s="188" t="s">
        <v>39</v>
      </c>
      <c r="AD7" s="192" t="s">
        <v>40</v>
      </c>
      <c r="AE7" s="189" t="s">
        <v>10</v>
      </c>
      <c r="AF7" s="189" t="s">
        <v>41</v>
      </c>
      <c r="AG7" s="189" t="s">
        <v>42</v>
      </c>
      <c r="AH7" s="189" t="s">
        <v>43</v>
      </c>
      <c r="AI7" s="189" t="s">
        <v>44</v>
      </c>
    </row>
    <row r="8" spans="1:35" s="15" customFormat="1" ht="120" x14ac:dyDescent="0.2">
      <c r="B8" s="194" t="s">
        <v>45</v>
      </c>
      <c r="C8" s="268" t="s">
        <v>46</v>
      </c>
      <c r="D8" s="194" t="s">
        <v>47</v>
      </c>
      <c r="E8" s="195" t="s">
        <v>48</v>
      </c>
      <c r="F8" s="194" t="s">
        <v>49</v>
      </c>
      <c r="G8" s="195" t="s">
        <v>50</v>
      </c>
      <c r="H8" s="195" t="s">
        <v>51</v>
      </c>
      <c r="I8" s="195" t="s">
        <v>52</v>
      </c>
      <c r="J8" s="195" t="s">
        <v>53</v>
      </c>
      <c r="K8" s="278" t="s">
        <v>49</v>
      </c>
      <c r="L8" s="278" t="s">
        <v>49</v>
      </c>
      <c r="M8" s="278" t="s">
        <v>49</v>
      </c>
      <c r="N8" s="16" t="s">
        <v>54</v>
      </c>
      <c r="O8" s="16">
        <v>4</v>
      </c>
      <c r="P8" s="16">
        <v>4</v>
      </c>
      <c r="Q8" s="17" t="str">
        <f t="shared" ref="Q8:Q17" si="0">IF(P8&lt;=4,"BAJO",(IF(P8&lt;=8,"MEDIO",IF(P8&lt;=20,"ALTO",IF(P8&lt;=40,"MUY ALTO")))))</f>
        <v>BAJO</v>
      </c>
      <c r="R8" s="16">
        <v>25</v>
      </c>
      <c r="S8" s="16">
        <f t="shared" ref="S8:S17" si="1">+R8*P8</f>
        <v>100</v>
      </c>
      <c r="T8" s="19" t="str">
        <f t="shared" ref="T8:T17" si="2">IF(AND(S8&gt;1,S8&lt;=20),"IV",IF(AND(S8&gt;=40,S8&lt;=120),"III",IF(AND(S8&gt;=150,S8&lt;=500),"II",IF(AND(S8&gt;=600,S8&lt;=4000),"I","N.A"))))</f>
        <v>III</v>
      </c>
      <c r="U8" s="17" t="str">
        <f t="shared" ref="U8:U17" si="3">IF(T8="II","Aceptable con control específico",(IF(T8="I","No aceptable",IF(T8="III","Mejorable",IF(T8="IV","Aceptable")))))</f>
        <v>Mejorable</v>
      </c>
      <c r="V8" s="196">
        <v>5</v>
      </c>
      <c r="W8" s="196">
        <v>0.5</v>
      </c>
      <c r="X8" s="197" t="s">
        <v>55</v>
      </c>
      <c r="Y8" s="196" t="s">
        <v>56</v>
      </c>
      <c r="Z8" s="276" t="s">
        <v>57</v>
      </c>
      <c r="AA8" s="276" t="s">
        <v>57</v>
      </c>
      <c r="AB8" s="203"/>
      <c r="AC8" s="204" t="s">
        <v>58</v>
      </c>
      <c r="AD8" s="279" t="s">
        <v>59</v>
      </c>
      <c r="AE8" s="201" t="s">
        <v>60</v>
      </c>
      <c r="AF8" s="202"/>
      <c r="AG8" s="202"/>
      <c r="AH8" s="202"/>
      <c r="AI8" s="202"/>
    </row>
    <row r="9" spans="1:35" s="15" customFormat="1" ht="105" x14ac:dyDescent="0.2">
      <c r="B9" s="194" t="s">
        <v>45</v>
      </c>
      <c r="C9" s="268" t="s">
        <v>46</v>
      </c>
      <c r="D9" s="194" t="s">
        <v>47</v>
      </c>
      <c r="E9" s="195" t="s">
        <v>48</v>
      </c>
      <c r="F9" s="194" t="s">
        <v>49</v>
      </c>
      <c r="G9" s="195" t="s">
        <v>61</v>
      </c>
      <c r="H9" s="259" t="s">
        <v>62</v>
      </c>
      <c r="I9" s="302" t="s">
        <v>63</v>
      </c>
      <c r="J9" s="195" t="s">
        <v>64</v>
      </c>
      <c r="K9" s="278" t="s">
        <v>49</v>
      </c>
      <c r="L9" s="278" t="s">
        <v>49</v>
      </c>
      <c r="M9" s="278" t="s">
        <v>49</v>
      </c>
      <c r="N9" s="16" t="s">
        <v>54</v>
      </c>
      <c r="O9" s="16">
        <v>3</v>
      </c>
      <c r="P9" s="16">
        <v>3</v>
      </c>
      <c r="Q9" s="17" t="str">
        <f t="shared" si="0"/>
        <v>BAJO</v>
      </c>
      <c r="R9" s="16">
        <v>25</v>
      </c>
      <c r="S9" s="16">
        <f t="shared" si="1"/>
        <v>75</v>
      </c>
      <c r="T9" s="19" t="str">
        <f t="shared" si="2"/>
        <v>III</v>
      </c>
      <c r="U9" s="17" t="str">
        <f t="shared" si="3"/>
        <v>Mejorable</v>
      </c>
      <c r="V9" s="196">
        <v>5</v>
      </c>
      <c r="W9" s="196">
        <v>0.5</v>
      </c>
      <c r="X9" s="197" t="s">
        <v>65</v>
      </c>
      <c r="Y9" s="196" t="s">
        <v>56</v>
      </c>
      <c r="Z9" s="276" t="s">
        <v>66</v>
      </c>
      <c r="AA9" s="276" t="s">
        <v>66</v>
      </c>
      <c r="AB9" s="276"/>
      <c r="AC9" s="204" t="s">
        <v>67</v>
      </c>
      <c r="AD9" s="279" t="s">
        <v>59</v>
      </c>
      <c r="AE9" s="201" t="s">
        <v>68</v>
      </c>
      <c r="AF9" s="202"/>
      <c r="AG9" s="202"/>
      <c r="AH9" s="202"/>
      <c r="AI9" s="202"/>
    </row>
    <row r="10" spans="1:35" s="15" customFormat="1" ht="135" x14ac:dyDescent="0.2">
      <c r="B10" s="194" t="s">
        <v>45</v>
      </c>
      <c r="C10" s="268" t="s">
        <v>46</v>
      </c>
      <c r="D10" s="194" t="s">
        <v>47</v>
      </c>
      <c r="E10" s="195" t="s">
        <v>48</v>
      </c>
      <c r="F10" s="194" t="s">
        <v>49</v>
      </c>
      <c r="G10" s="195" t="s">
        <v>69</v>
      </c>
      <c r="H10" s="195" t="s">
        <v>70</v>
      </c>
      <c r="I10" s="195" t="s">
        <v>71</v>
      </c>
      <c r="J10" s="195" t="s">
        <v>72</v>
      </c>
      <c r="K10" s="278" t="s">
        <v>49</v>
      </c>
      <c r="L10" s="278" t="s">
        <v>49</v>
      </c>
      <c r="M10" s="278" t="s">
        <v>49</v>
      </c>
      <c r="N10" s="16" t="s">
        <v>54</v>
      </c>
      <c r="O10" s="16">
        <v>1</v>
      </c>
      <c r="P10" s="16" t="e">
        <f t="shared" ref="P10:P17" si="4">+O10*N10</f>
        <v>#VALUE!</v>
      </c>
      <c r="Q10" s="17" t="e">
        <f t="shared" si="0"/>
        <v>#VALUE!</v>
      </c>
      <c r="R10" s="16">
        <v>25</v>
      </c>
      <c r="S10" s="16" t="e">
        <f t="shared" si="1"/>
        <v>#VALUE!</v>
      </c>
      <c r="T10" s="19" t="e">
        <f t="shared" si="2"/>
        <v>#VALUE!</v>
      </c>
      <c r="U10" s="17" t="e">
        <f t="shared" si="3"/>
        <v>#VALUE!</v>
      </c>
      <c r="V10" s="196">
        <v>5</v>
      </c>
      <c r="W10" s="196">
        <v>0.5</v>
      </c>
      <c r="X10" s="197" t="s">
        <v>73</v>
      </c>
      <c r="Y10" s="196" t="s">
        <v>56</v>
      </c>
      <c r="Z10" s="276" t="s">
        <v>57</v>
      </c>
      <c r="AA10" s="276" t="s">
        <v>57</v>
      </c>
      <c r="AB10" s="203"/>
      <c r="AC10" s="277" t="s">
        <v>74</v>
      </c>
      <c r="AD10" s="279" t="s">
        <v>59</v>
      </c>
      <c r="AE10" s="201" t="s">
        <v>75</v>
      </c>
      <c r="AF10" s="200"/>
      <c r="AG10" s="200"/>
      <c r="AH10" s="200"/>
      <c r="AI10" s="27"/>
    </row>
    <row r="11" spans="1:35" s="15" customFormat="1" ht="135" x14ac:dyDescent="0.2">
      <c r="B11" s="194" t="s">
        <v>45</v>
      </c>
      <c r="C11" s="268" t="s">
        <v>46</v>
      </c>
      <c r="D11" s="194" t="s">
        <v>47</v>
      </c>
      <c r="E11" s="195" t="s">
        <v>48</v>
      </c>
      <c r="F11" s="194" t="s">
        <v>49</v>
      </c>
      <c r="G11" s="195" t="s">
        <v>69</v>
      </c>
      <c r="H11" s="195" t="s">
        <v>76</v>
      </c>
      <c r="I11" s="195" t="s">
        <v>77</v>
      </c>
      <c r="J11" s="195" t="s">
        <v>78</v>
      </c>
      <c r="K11" s="278" t="s">
        <v>49</v>
      </c>
      <c r="L11" s="278" t="s">
        <v>49</v>
      </c>
      <c r="M11" s="278" t="s">
        <v>49</v>
      </c>
      <c r="N11" s="16">
        <v>2</v>
      </c>
      <c r="O11" s="16">
        <v>1</v>
      </c>
      <c r="P11" s="16">
        <f t="shared" si="4"/>
        <v>2</v>
      </c>
      <c r="Q11" s="17" t="str">
        <f t="shared" si="0"/>
        <v>BAJO</v>
      </c>
      <c r="R11" s="16">
        <v>25</v>
      </c>
      <c r="S11" s="16">
        <f t="shared" si="1"/>
        <v>50</v>
      </c>
      <c r="T11" s="19" t="str">
        <f t="shared" si="2"/>
        <v>III</v>
      </c>
      <c r="U11" s="17" t="str">
        <f t="shared" si="3"/>
        <v>Mejorable</v>
      </c>
      <c r="V11" s="196">
        <v>5</v>
      </c>
      <c r="W11" s="196">
        <v>0.5</v>
      </c>
      <c r="X11" s="197" t="s">
        <v>73</v>
      </c>
      <c r="Y11" s="196" t="s">
        <v>56</v>
      </c>
      <c r="Z11" s="276" t="s">
        <v>66</v>
      </c>
      <c r="AA11" s="276" t="s">
        <v>66</v>
      </c>
      <c r="AB11" s="203"/>
      <c r="AC11" s="277" t="s">
        <v>74</v>
      </c>
      <c r="AD11" s="279" t="s">
        <v>59</v>
      </c>
      <c r="AE11" s="201" t="s">
        <v>75</v>
      </c>
      <c r="AF11" s="200"/>
      <c r="AG11" s="200"/>
      <c r="AH11" s="200"/>
      <c r="AI11" s="27"/>
    </row>
    <row r="12" spans="1:35" s="15" customFormat="1" ht="135" customHeight="1" x14ac:dyDescent="0.2">
      <c r="B12" s="194" t="s">
        <v>45</v>
      </c>
      <c r="C12" s="268" t="s">
        <v>46</v>
      </c>
      <c r="D12" s="194" t="s">
        <v>47</v>
      </c>
      <c r="E12" s="195" t="s">
        <v>48</v>
      </c>
      <c r="F12" s="194" t="s">
        <v>49</v>
      </c>
      <c r="G12" s="195" t="s">
        <v>79</v>
      </c>
      <c r="H12" s="195" t="s">
        <v>80</v>
      </c>
      <c r="I12" s="195" t="s">
        <v>81</v>
      </c>
      <c r="J12" s="195" t="s">
        <v>82</v>
      </c>
      <c r="K12" s="278" t="s">
        <v>49</v>
      </c>
      <c r="L12" s="278" t="s">
        <v>49</v>
      </c>
      <c r="M12" s="278" t="s">
        <v>49</v>
      </c>
      <c r="N12" s="16">
        <v>2</v>
      </c>
      <c r="O12" s="16">
        <v>2</v>
      </c>
      <c r="P12" s="16">
        <f t="shared" si="4"/>
        <v>4</v>
      </c>
      <c r="Q12" s="17" t="str">
        <f t="shared" si="0"/>
        <v>BAJO</v>
      </c>
      <c r="R12" s="16">
        <v>25</v>
      </c>
      <c r="S12" s="16">
        <f t="shared" si="1"/>
        <v>100</v>
      </c>
      <c r="T12" s="19" t="str">
        <f t="shared" si="2"/>
        <v>III</v>
      </c>
      <c r="U12" s="17" t="str">
        <f t="shared" si="3"/>
        <v>Mejorable</v>
      </c>
      <c r="V12" s="196">
        <v>5</v>
      </c>
      <c r="W12" s="196">
        <v>0.5</v>
      </c>
      <c r="X12" s="197" t="s">
        <v>83</v>
      </c>
      <c r="Y12" s="196" t="s">
        <v>56</v>
      </c>
      <c r="Z12" s="276" t="s">
        <v>57</v>
      </c>
      <c r="AA12" s="304" t="s">
        <v>84</v>
      </c>
      <c r="AB12" s="276" t="s">
        <v>85</v>
      </c>
      <c r="AC12" s="277" t="s">
        <v>86</v>
      </c>
      <c r="AD12" s="279" t="s">
        <v>59</v>
      </c>
      <c r="AE12" s="201" t="s">
        <v>68</v>
      </c>
      <c r="AF12" s="202"/>
      <c r="AG12" s="202"/>
      <c r="AH12" s="202"/>
      <c r="AI12" s="202"/>
    </row>
    <row r="13" spans="1:35" s="20" customFormat="1" ht="153" customHeight="1" thickBot="1" x14ac:dyDescent="0.25">
      <c r="B13" s="194" t="s">
        <v>45</v>
      </c>
      <c r="C13" s="268" t="s">
        <v>46</v>
      </c>
      <c r="D13" s="194" t="s">
        <v>47</v>
      </c>
      <c r="E13" s="195" t="s">
        <v>48</v>
      </c>
      <c r="F13" s="194" t="s">
        <v>49</v>
      </c>
      <c r="G13" s="195" t="s">
        <v>87</v>
      </c>
      <c r="H13" s="272" t="s">
        <v>88</v>
      </c>
      <c r="I13" s="273" t="s">
        <v>89</v>
      </c>
      <c r="J13" s="195" t="s">
        <v>90</v>
      </c>
      <c r="K13" s="275" t="s">
        <v>91</v>
      </c>
      <c r="L13" s="278" t="s">
        <v>49</v>
      </c>
      <c r="M13" s="278" t="s">
        <v>49</v>
      </c>
      <c r="N13" s="16">
        <v>2</v>
      </c>
      <c r="O13" s="16">
        <v>2</v>
      </c>
      <c r="P13" s="16">
        <f t="shared" si="4"/>
        <v>4</v>
      </c>
      <c r="Q13" s="17" t="str">
        <f t="shared" si="0"/>
        <v>BAJO</v>
      </c>
      <c r="R13" s="16">
        <v>10</v>
      </c>
      <c r="S13" s="16">
        <f t="shared" si="1"/>
        <v>40</v>
      </c>
      <c r="T13" s="19" t="str">
        <f t="shared" si="2"/>
        <v>III</v>
      </c>
      <c r="U13" s="17" t="str">
        <f t="shared" si="3"/>
        <v>Mejorable</v>
      </c>
      <c r="V13" s="196">
        <v>5</v>
      </c>
      <c r="W13" s="196">
        <v>0.5</v>
      </c>
      <c r="X13" s="197" t="s">
        <v>73</v>
      </c>
      <c r="Y13" s="196" t="s">
        <v>56</v>
      </c>
      <c r="Z13" s="276" t="s">
        <v>66</v>
      </c>
      <c r="AA13" s="276" t="s">
        <v>66</v>
      </c>
      <c r="AB13" s="276" t="s">
        <v>85</v>
      </c>
      <c r="AC13" s="277" t="s">
        <v>92</v>
      </c>
      <c r="AD13" s="279" t="s">
        <v>59</v>
      </c>
      <c r="AE13" s="201" t="s">
        <v>75</v>
      </c>
      <c r="AF13" s="202"/>
      <c r="AG13" s="202"/>
      <c r="AH13" s="202"/>
      <c r="AI13" s="202"/>
    </row>
    <row r="14" spans="1:35" s="20" customFormat="1" ht="181.5" customHeight="1" x14ac:dyDescent="0.2">
      <c r="B14" s="194" t="s">
        <v>45</v>
      </c>
      <c r="C14" s="268" t="s">
        <v>46</v>
      </c>
      <c r="D14" s="194" t="s">
        <v>47</v>
      </c>
      <c r="E14" s="195" t="s">
        <v>48</v>
      </c>
      <c r="F14" s="194" t="s">
        <v>49</v>
      </c>
      <c r="G14" s="195" t="s">
        <v>93</v>
      </c>
      <c r="H14" s="195" t="s">
        <v>94</v>
      </c>
      <c r="I14" s="303" t="s">
        <v>95</v>
      </c>
      <c r="J14" s="195" t="s">
        <v>96</v>
      </c>
      <c r="K14" s="275" t="s">
        <v>91</v>
      </c>
      <c r="L14" s="278" t="s">
        <v>49</v>
      </c>
      <c r="M14" s="278" t="s">
        <v>49</v>
      </c>
      <c r="N14" s="16">
        <v>2</v>
      </c>
      <c r="O14" s="16">
        <v>2</v>
      </c>
      <c r="P14" s="16">
        <f t="shared" si="4"/>
        <v>4</v>
      </c>
      <c r="Q14" s="17" t="str">
        <f t="shared" si="0"/>
        <v>BAJO</v>
      </c>
      <c r="R14" s="16">
        <v>10</v>
      </c>
      <c r="S14" s="16">
        <f t="shared" si="1"/>
        <v>40</v>
      </c>
      <c r="T14" s="19" t="str">
        <f t="shared" si="2"/>
        <v>III</v>
      </c>
      <c r="U14" s="17" t="str">
        <f t="shared" si="3"/>
        <v>Mejorable</v>
      </c>
      <c r="V14" s="196">
        <v>5</v>
      </c>
      <c r="W14" s="196">
        <v>0.5</v>
      </c>
      <c r="X14" s="197" t="s">
        <v>97</v>
      </c>
      <c r="Y14" s="196" t="s">
        <v>56</v>
      </c>
      <c r="Z14" s="276" t="s">
        <v>66</v>
      </c>
      <c r="AA14" s="276" t="s">
        <v>66</v>
      </c>
      <c r="AB14" s="276" t="s">
        <v>85</v>
      </c>
      <c r="AC14" s="277" t="s">
        <v>98</v>
      </c>
      <c r="AD14" s="279" t="s">
        <v>59</v>
      </c>
      <c r="AE14" s="201" t="s">
        <v>75</v>
      </c>
      <c r="AF14" s="202"/>
      <c r="AG14" s="202"/>
      <c r="AH14" s="202"/>
      <c r="AI14" s="202"/>
    </row>
    <row r="15" spans="1:35" s="15" customFormat="1" ht="135" x14ac:dyDescent="0.2">
      <c r="B15" s="194" t="s">
        <v>45</v>
      </c>
      <c r="C15" s="268" t="s">
        <v>46</v>
      </c>
      <c r="D15" s="194" t="s">
        <v>47</v>
      </c>
      <c r="E15" s="195" t="s">
        <v>48</v>
      </c>
      <c r="F15" s="194" t="s">
        <v>49</v>
      </c>
      <c r="G15" s="195" t="s">
        <v>99</v>
      </c>
      <c r="H15" s="195" t="s">
        <v>100</v>
      </c>
      <c r="I15" s="195" t="s">
        <v>101</v>
      </c>
      <c r="J15" s="195" t="s">
        <v>102</v>
      </c>
      <c r="K15" s="275" t="s">
        <v>91</v>
      </c>
      <c r="L15" s="275" t="s">
        <v>103</v>
      </c>
      <c r="M15" s="278" t="s">
        <v>49</v>
      </c>
      <c r="N15" s="16">
        <v>2</v>
      </c>
      <c r="O15" s="16">
        <v>2</v>
      </c>
      <c r="P15" s="16">
        <f>+O15*N15</f>
        <v>4</v>
      </c>
      <c r="Q15" s="17" t="str">
        <f>IF(P15&lt;=4,"BAJO",(IF(P15&lt;=8,"MEDIO",IF(P15&lt;=20,"ALTO",IF(P15&lt;=40,"MUY ALTO")))))</f>
        <v>BAJO</v>
      </c>
      <c r="R15" s="16">
        <v>100</v>
      </c>
      <c r="S15" s="16">
        <f>+R15*P15</f>
        <v>400</v>
      </c>
      <c r="T15" s="19" t="str">
        <f>IF(AND(S15&gt;1,S15&lt;=20),"IV",IF(AND(S15&gt;=40,S15&lt;=120),"III",IF(AND(S15&gt;=150,S15&lt;=500),"II",IF(AND(S15&gt;=600,S15&lt;=4000),"I","N.A"))))</f>
        <v>II</v>
      </c>
      <c r="U15" s="17" t="str">
        <f>IF(T15="II","Aceptable con control específico",(IF(T15="I","No aceptable",IF(T15="III","Mejorable",IF(T15="IV","Aceptable")))))</f>
        <v>Aceptable con control específico</v>
      </c>
      <c r="V15" s="196">
        <v>5</v>
      </c>
      <c r="W15" s="196">
        <v>0.5</v>
      </c>
      <c r="X15" s="197" t="s">
        <v>73</v>
      </c>
      <c r="Y15" s="196" t="s">
        <v>56</v>
      </c>
      <c r="Z15" s="276" t="s">
        <v>57</v>
      </c>
      <c r="AA15" s="276" t="s">
        <v>57</v>
      </c>
      <c r="AB15" s="276" t="s">
        <v>85</v>
      </c>
      <c r="AC15" s="277" t="s">
        <v>92</v>
      </c>
      <c r="AD15" s="279" t="s">
        <v>59</v>
      </c>
      <c r="AE15" s="201" t="s">
        <v>75</v>
      </c>
      <c r="AF15" s="202"/>
      <c r="AG15" s="202"/>
      <c r="AH15" s="202"/>
      <c r="AI15" s="202"/>
    </row>
    <row r="16" spans="1:35" s="15" customFormat="1" ht="132.75" customHeight="1" x14ac:dyDescent="0.2">
      <c r="B16" s="194" t="s">
        <v>45</v>
      </c>
      <c r="C16" s="268" t="s">
        <v>46</v>
      </c>
      <c r="D16" s="194" t="s">
        <v>47</v>
      </c>
      <c r="E16" s="195" t="s">
        <v>48</v>
      </c>
      <c r="F16" s="194" t="s">
        <v>49</v>
      </c>
      <c r="G16" s="195" t="s">
        <v>104</v>
      </c>
      <c r="H16" s="307" t="s">
        <v>770</v>
      </c>
      <c r="I16" s="307" t="s">
        <v>106</v>
      </c>
      <c r="J16" s="259" t="s">
        <v>107</v>
      </c>
      <c r="K16" s="278" t="s">
        <v>108</v>
      </c>
      <c r="L16" s="275" t="s">
        <v>109</v>
      </c>
      <c r="M16" s="278" t="s">
        <v>49</v>
      </c>
      <c r="N16" s="16">
        <v>2</v>
      </c>
      <c r="O16" s="16">
        <v>2</v>
      </c>
      <c r="P16" s="16">
        <v>6</v>
      </c>
      <c r="Q16" s="17" t="str">
        <f>IF(P16&lt;=4,"BAJO",(IF(P16&lt;=8,"MEDIO",IF(P16&lt;=20,"ALTO",IF(P16&lt;=40,"MUY ALTO")))))</f>
        <v>MEDIO</v>
      </c>
      <c r="R16" s="16">
        <v>10</v>
      </c>
      <c r="S16" s="16">
        <f t="shared" ref="S16" si="5">+R16*P16</f>
        <v>60</v>
      </c>
      <c r="T16" s="19" t="str">
        <f t="shared" ref="T16" si="6">IF(AND(S16&gt;1,S16&lt;=20),"IV",IF(AND(S16&gt;=40,S16&lt;=120),"III",IF(AND(S16&gt;=150,S16&lt;=500),"II",IF(AND(S16&gt;=600,S16&lt;=4000),"I","N.A"))))</f>
        <v>III</v>
      </c>
      <c r="U16" s="17" t="str">
        <f t="shared" ref="U16" si="7">IF(T16="II","Aceptable con control específico",(IF(T16="I","No aceptable",IF(T16="III","Mejorable",IF(T16="IV","Aceptable")))))</f>
        <v>Mejorable</v>
      </c>
      <c r="V16" s="196">
        <v>5</v>
      </c>
      <c r="W16" s="196">
        <v>0.5</v>
      </c>
      <c r="X16" s="197" t="s">
        <v>110</v>
      </c>
      <c r="Y16" s="196"/>
      <c r="Z16" s="276" t="s">
        <v>57</v>
      </c>
      <c r="AA16" s="276" t="s">
        <v>57</v>
      </c>
      <c r="AB16" s="276"/>
      <c r="AC16" s="277" t="s">
        <v>771</v>
      </c>
      <c r="AD16" s="279" t="s">
        <v>59</v>
      </c>
      <c r="AE16" s="201"/>
      <c r="AF16" s="202"/>
      <c r="AG16" s="202"/>
      <c r="AH16" s="202"/>
      <c r="AI16" s="202"/>
    </row>
    <row r="17" spans="2:35" s="15" customFormat="1" ht="135" x14ac:dyDescent="0.2">
      <c r="B17" s="194" t="s">
        <v>45</v>
      </c>
      <c r="C17" s="268" t="s">
        <v>46</v>
      </c>
      <c r="D17" s="194" t="s">
        <v>112</v>
      </c>
      <c r="E17" s="195" t="s">
        <v>48</v>
      </c>
      <c r="F17" s="194" t="s">
        <v>49</v>
      </c>
      <c r="G17" s="195" t="s">
        <v>113</v>
      </c>
      <c r="H17" s="195" t="s">
        <v>114</v>
      </c>
      <c r="I17" s="195" t="s">
        <v>115</v>
      </c>
      <c r="J17" s="306" t="s">
        <v>116</v>
      </c>
      <c r="K17" s="278" t="s">
        <v>49</v>
      </c>
      <c r="L17" s="278" t="s">
        <v>49</v>
      </c>
      <c r="M17" s="278" t="s">
        <v>49</v>
      </c>
      <c r="N17" s="16">
        <v>2</v>
      </c>
      <c r="O17" s="16">
        <v>2</v>
      </c>
      <c r="P17" s="16">
        <f t="shared" si="4"/>
        <v>4</v>
      </c>
      <c r="Q17" s="17" t="str">
        <f t="shared" si="0"/>
        <v>BAJO</v>
      </c>
      <c r="R17" s="16">
        <v>100</v>
      </c>
      <c r="S17" s="16">
        <f t="shared" si="1"/>
        <v>400</v>
      </c>
      <c r="T17" s="19" t="str">
        <f t="shared" si="2"/>
        <v>II</v>
      </c>
      <c r="U17" s="17" t="str">
        <f t="shared" si="3"/>
        <v>Aceptable con control específico</v>
      </c>
      <c r="V17" s="196">
        <v>5</v>
      </c>
      <c r="W17" s="196">
        <v>0.5</v>
      </c>
      <c r="X17" s="197" t="s">
        <v>73</v>
      </c>
      <c r="Y17" s="196" t="s">
        <v>56</v>
      </c>
      <c r="Z17" s="276" t="s">
        <v>66</v>
      </c>
      <c r="AA17" s="276" t="s">
        <v>66</v>
      </c>
      <c r="AB17" s="203"/>
      <c r="AC17" s="277" t="s">
        <v>117</v>
      </c>
      <c r="AD17" s="279" t="s">
        <v>59</v>
      </c>
      <c r="AE17" s="201" t="s">
        <v>75</v>
      </c>
      <c r="AF17" s="202"/>
      <c r="AG17" s="202"/>
      <c r="AH17" s="202"/>
      <c r="AI17" s="202"/>
    </row>
    <row r="22" spans="2:35" x14ac:dyDescent="0.25">
      <c r="I22" s="305"/>
    </row>
    <row r="34" spans="5:5" x14ac:dyDescent="0.25">
      <c r="E34"/>
    </row>
  </sheetData>
  <autoFilter ref="B7:AI17" xr:uid="{00000000-0009-0000-0000-000000000000}"/>
  <mergeCells count="12">
    <mergeCell ref="Z6:AD6"/>
    <mergeCell ref="AF6:AI6"/>
    <mergeCell ref="B2:E4"/>
    <mergeCell ref="F2:AE4"/>
    <mergeCell ref="AF2:AI2"/>
    <mergeCell ref="AF3:AI3"/>
    <mergeCell ref="AF4:AI4"/>
    <mergeCell ref="B6:F6"/>
    <mergeCell ref="G6:J6"/>
    <mergeCell ref="K6:M6"/>
    <mergeCell ref="N6:T6"/>
    <mergeCell ref="V6:Y6"/>
  </mergeCells>
  <conditionalFormatting sqref="T12 T10 T15:T17">
    <cfRule type="cellIs" dxfId="200" priority="31" stopIfTrue="1" operator="equal">
      <formula>"I"</formula>
    </cfRule>
    <cfRule type="cellIs" dxfId="199" priority="32" stopIfTrue="1" operator="equal">
      <formula>"II"</formula>
    </cfRule>
    <cfRule type="cellIs" dxfId="198" priority="33" stopIfTrue="1" operator="equal">
      <formula>"III"</formula>
    </cfRule>
  </conditionalFormatting>
  <conditionalFormatting sqref="T11">
    <cfRule type="cellIs" dxfId="197" priority="28" stopIfTrue="1" operator="equal">
      <formula>"I"</formula>
    </cfRule>
    <cfRule type="cellIs" dxfId="196" priority="29" stopIfTrue="1" operator="equal">
      <formula>"II"</formula>
    </cfRule>
    <cfRule type="cellIs" dxfId="195" priority="30" stopIfTrue="1" operator="equal">
      <formula>"III"</formula>
    </cfRule>
  </conditionalFormatting>
  <conditionalFormatting sqref="T13">
    <cfRule type="cellIs" dxfId="194" priority="25" stopIfTrue="1" operator="equal">
      <formula>"I"</formula>
    </cfRule>
    <cfRule type="cellIs" dxfId="193" priority="26" stopIfTrue="1" operator="equal">
      <formula>"II"</formula>
    </cfRule>
    <cfRule type="cellIs" dxfId="192" priority="27" stopIfTrue="1" operator="equal">
      <formula>"III"</formula>
    </cfRule>
  </conditionalFormatting>
  <conditionalFormatting sqref="T8">
    <cfRule type="cellIs" dxfId="191" priority="19" stopIfTrue="1" operator="equal">
      <formula>"I"</formula>
    </cfRule>
    <cfRule type="cellIs" dxfId="190" priority="20" stopIfTrue="1" operator="equal">
      <formula>"II"</formula>
    </cfRule>
    <cfRule type="cellIs" dxfId="189" priority="21" stopIfTrue="1" operator="equal">
      <formula>"III"</formula>
    </cfRule>
  </conditionalFormatting>
  <conditionalFormatting sqref="T9">
    <cfRule type="cellIs" dxfId="188" priority="7" stopIfTrue="1" operator="equal">
      <formula>"I"</formula>
    </cfRule>
    <cfRule type="cellIs" dxfId="187" priority="8" stopIfTrue="1" operator="equal">
      <formula>"II"</formula>
    </cfRule>
    <cfRule type="cellIs" dxfId="186" priority="9" stopIfTrue="1" operator="equal">
      <formula>"III"</formula>
    </cfRule>
  </conditionalFormatting>
  <conditionalFormatting sqref="T14">
    <cfRule type="cellIs" dxfId="185" priority="1" stopIfTrue="1" operator="equal">
      <formula>"I"</formula>
    </cfRule>
    <cfRule type="cellIs" dxfId="184" priority="2" stopIfTrue="1" operator="equal">
      <formula>"II"</formula>
    </cfRule>
    <cfRule type="cellIs" dxfId="183" priority="3" stopIfTrue="1" operator="equal">
      <formula>"III"</formula>
    </cfRule>
  </conditionalFormatting>
  <pageMargins left="0.75" right="0.75" top="1" bottom="1" header="0.5" footer="0.5"/>
  <pageSetup orientation="portrait" horizontalDpi="4294967292" verticalDpi="4294967292"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21"/>
  <sheetViews>
    <sheetView topLeftCell="AA1" zoomScale="70" zoomScaleNormal="70" workbookViewId="0">
      <selection activeCell="AF4" sqref="AF4:AI4"/>
    </sheetView>
  </sheetViews>
  <sheetFormatPr baseColWidth="10" defaultColWidth="9" defaultRowHeight="15.75" x14ac:dyDescent="0.25"/>
  <cols>
    <col min="1" max="1" width="2.625" customWidth="1"/>
    <col min="2" max="2" width="14.875" style="21" customWidth="1"/>
    <col min="3" max="3" width="15.875" customWidth="1"/>
    <col min="4" max="4" width="21.625" style="22" customWidth="1"/>
    <col min="5" max="5" width="30.375" style="23" customWidth="1"/>
    <col min="6" max="6" width="6.5" style="24" customWidth="1"/>
    <col min="7" max="7" width="17.625" style="23" customWidth="1"/>
    <col min="8" max="8" width="17" style="23" customWidth="1"/>
    <col min="9" max="9" width="17.5" style="23" hidden="1" customWidth="1"/>
    <col min="10" max="10" width="21.875" style="23" customWidth="1"/>
    <col min="11" max="11" width="14.625" style="23" customWidth="1"/>
    <col min="12" max="12" width="16.125" style="23" customWidth="1"/>
    <col min="13" max="13" width="15.875" style="23" customWidth="1"/>
    <col min="14" max="16" width="6.625" style="23" customWidth="1"/>
    <col min="17" max="17" width="6.625" style="25" customWidth="1"/>
    <col min="18" max="19" width="6.625" style="24" customWidth="1"/>
    <col min="20" max="20" width="5.5" style="24" customWidth="1"/>
    <col min="21" max="21" width="9.875" style="24" customWidth="1"/>
    <col min="22" max="22" width="5.125" style="24" customWidth="1"/>
    <col min="23" max="23" width="8.5" style="24" customWidth="1"/>
    <col min="24" max="24" width="21.375" style="23" customWidth="1"/>
    <col min="25" max="25" width="11.625" style="24" hidden="1" customWidth="1"/>
    <col min="26" max="28" width="16" style="23" customWidth="1"/>
    <col min="29" max="29" width="38.875" style="23" customWidth="1"/>
    <col min="30" max="30" width="12.125" style="23" customWidth="1"/>
    <col min="31" max="31" width="44.375" hidden="1" customWidth="1"/>
    <col min="32" max="35" width="16.125" customWidth="1"/>
    <col min="36" max="245" width="11" customWidth="1"/>
  </cols>
  <sheetData>
    <row r="1" spans="1:35" s="2" customFormat="1" ht="5.0999999999999996" customHeight="1" x14ac:dyDescent="0.25">
      <c r="B1" s="3"/>
      <c r="D1" s="4"/>
      <c r="E1" s="5"/>
      <c r="F1" s="6"/>
      <c r="G1" s="5"/>
      <c r="H1" s="5"/>
      <c r="I1" s="5"/>
      <c r="J1" s="5"/>
      <c r="K1" s="5"/>
      <c r="L1" s="5"/>
      <c r="M1" s="5"/>
      <c r="N1" s="5"/>
      <c r="O1" s="5"/>
      <c r="P1" s="5"/>
      <c r="Q1" s="7"/>
      <c r="R1" s="6"/>
      <c r="S1" s="6"/>
      <c r="T1" s="6"/>
      <c r="U1" s="6"/>
      <c r="V1" s="6"/>
      <c r="W1" s="6"/>
      <c r="X1" s="5"/>
      <c r="Y1" s="6"/>
      <c r="Z1" s="5"/>
      <c r="AA1" s="5"/>
      <c r="AB1" s="5"/>
      <c r="AC1" s="5"/>
      <c r="AD1" s="5"/>
    </row>
    <row r="2" spans="1:35" s="8" customFormat="1" ht="25.5" customHeight="1" x14ac:dyDescent="0.25">
      <c r="B2" s="330"/>
      <c r="C2" s="331"/>
      <c r="D2" s="331"/>
      <c r="E2" s="332"/>
      <c r="F2" s="339" t="s">
        <v>0</v>
      </c>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41"/>
      <c r="AG2" s="341"/>
      <c r="AH2" s="341"/>
      <c r="AI2" s="341"/>
    </row>
    <row r="3" spans="1:35" s="8" customFormat="1" ht="25.5" customHeight="1" x14ac:dyDescent="0.25">
      <c r="B3" s="333"/>
      <c r="C3" s="334"/>
      <c r="D3" s="334"/>
      <c r="E3" s="335"/>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40" t="s">
        <v>2</v>
      </c>
      <c r="AG3" s="340"/>
      <c r="AH3" s="340"/>
      <c r="AI3" s="340"/>
    </row>
    <row r="4" spans="1:35" s="8" customFormat="1" ht="25.5" customHeight="1" x14ac:dyDescent="0.25">
      <c r="B4" s="336"/>
      <c r="C4" s="337"/>
      <c r="D4" s="337"/>
      <c r="E4" s="338"/>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40" t="s">
        <v>788</v>
      </c>
      <c r="AG4" s="340"/>
      <c r="AH4" s="340"/>
      <c r="AI4" s="340"/>
    </row>
    <row r="5" spans="1:35" s="8" customFormat="1" ht="3.95" customHeight="1" x14ac:dyDescent="0.25">
      <c r="B5" s="9"/>
      <c r="C5" s="10"/>
      <c r="D5" s="11"/>
      <c r="E5" s="10"/>
      <c r="F5" s="10"/>
      <c r="G5" s="10"/>
      <c r="H5" s="12"/>
      <c r="I5" s="12"/>
      <c r="J5" s="12"/>
      <c r="K5" s="12"/>
      <c r="L5" s="12"/>
      <c r="M5" s="12"/>
      <c r="N5" s="12"/>
      <c r="O5" s="12"/>
      <c r="P5" s="12"/>
      <c r="Q5" s="12"/>
      <c r="R5" s="12"/>
      <c r="S5" s="12"/>
    </row>
    <row r="6" spans="1:35" s="14" customFormat="1" ht="55.5" customHeight="1" x14ac:dyDescent="0.25">
      <c r="A6" s="13"/>
      <c r="B6" s="342" t="s">
        <v>3</v>
      </c>
      <c r="C6" s="343"/>
      <c r="D6" s="343"/>
      <c r="E6" s="343"/>
      <c r="F6" s="344"/>
      <c r="G6" s="324" t="s">
        <v>4</v>
      </c>
      <c r="H6" s="325"/>
      <c r="I6" s="325"/>
      <c r="J6" s="326"/>
      <c r="K6" s="324" t="s">
        <v>5</v>
      </c>
      <c r="L6" s="325"/>
      <c r="M6" s="326"/>
      <c r="N6" s="324" t="s">
        <v>6</v>
      </c>
      <c r="O6" s="325"/>
      <c r="P6" s="325"/>
      <c r="Q6" s="325"/>
      <c r="R6" s="325"/>
      <c r="S6" s="325"/>
      <c r="T6" s="326"/>
      <c r="U6" s="188" t="s">
        <v>7</v>
      </c>
      <c r="V6" s="324" t="s">
        <v>8</v>
      </c>
      <c r="W6" s="325"/>
      <c r="X6" s="325"/>
      <c r="Y6" s="326"/>
      <c r="Z6" s="324" t="s">
        <v>9</v>
      </c>
      <c r="AA6" s="325"/>
      <c r="AB6" s="325"/>
      <c r="AC6" s="325"/>
      <c r="AD6" s="326"/>
      <c r="AE6" s="189" t="s">
        <v>10</v>
      </c>
      <c r="AF6" s="327" t="s">
        <v>11</v>
      </c>
      <c r="AG6" s="328"/>
      <c r="AH6" s="328"/>
      <c r="AI6" s="329"/>
    </row>
    <row r="7" spans="1:35" s="14" customFormat="1" ht="135" customHeight="1" x14ac:dyDescent="0.25">
      <c r="A7" s="13"/>
      <c r="B7" s="188" t="s">
        <v>12</v>
      </c>
      <c r="C7" s="190" t="s">
        <v>13</v>
      </c>
      <c r="D7" s="191" t="s">
        <v>14</v>
      </c>
      <c r="E7" s="188" t="s">
        <v>15</v>
      </c>
      <c r="F7" s="192" t="s">
        <v>16</v>
      </c>
      <c r="G7" s="188" t="s">
        <v>17</v>
      </c>
      <c r="H7" s="188" t="s">
        <v>18</v>
      </c>
      <c r="I7" s="188" t="s">
        <v>19</v>
      </c>
      <c r="J7" s="188" t="s">
        <v>20</v>
      </c>
      <c r="K7" s="188" t="s">
        <v>21</v>
      </c>
      <c r="L7" s="188" t="s">
        <v>22</v>
      </c>
      <c r="M7" s="188" t="s">
        <v>23</v>
      </c>
      <c r="N7" s="192" t="s">
        <v>24</v>
      </c>
      <c r="O7" s="192" t="s">
        <v>25</v>
      </c>
      <c r="P7" s="192" t="s">
        <v>26</v>
      </c>
      <c r="Q7" s="192" t="s">
        <v>27</v>
      </c>
      <c r="R7" s="192" t="s">
        <v>28</v>
      </c>
      <c r="S7" s="192" t="s">
        <v>29</v>
      </c>
      <c r="T7" s="192" t="s">
        <v>30</v>
      </c>
      <c r="U7" s="192" t="s">
        <v>31</v>
      </c>
      <c r="V7" s="192" t="s">
        <v>32</v>
      </c>
      <c r="W7" s="192" t="s">
        <v>33</v>
      </c>
      <c r="X7" s="188" t="s">
        <v>34</v>
      </c>
      <c r="Y7" s="192" t="s">
        <v>35</v>
      </c>
      <c r="Z7" s="192" t="s">
        <v>36</v>
      </c>
      <c r="AA7" s="192" t="s">
        <v>37</v>
      </c>
      <c r="AB7" s="188" t="s">
        <v>38</v>
      </c>
      <c r="AC7" s="188" t="s">
        <v>39</v>
      </c>
      <c r="AD7" s="192" t="s">
        <v>40</v>
      </c>
      <c r="AE7" s="189" t="s">
        <v>10</v>
      </c>
      <c r="AF7" s="189" t="s">
        <v>41</v>
      </c>
      <c r="AG7" s="189" t="s">
        <v>42</v>
      </c>
      <c r="AH7" s="189" t="s">
        <v>43</v>
      </c>
      <c r="AI7" s="189" t="s">
        <v>44</v>
      </c>
    </row>
    <row r="9" spans="1:35" s="15" customFormat="1" ht="148.5" customHeight="1" x14ac:dyDescent="0.2">
      <c r="B9" s="194" t="s">
        <v>118</v>
      </c>
      <c r="C9" s="267" t="s">
        <v>119</v>
      </c>
      <c r="D9" s="194" t="s">
        <v>120</v>
      </c>
      <c r="E9" s="195" t="s">
        <v>115</v>
      </c>
      <c r="F9" s="194" t="s">
        <v>56</v>
      </c>
      <c r="G9" s="195" t="s">
        <v>104</v>
      </c>
      <c r="H9" s="307" t="s">
        <v>772</v>
      </c>
      <c r="I9" s="307" t="s">
        <v>106</v>
      </c>
      <c r="J9" s="259" t="s">
        <v>121</v>
      </c>
      <c r="K9" s="278" t="s">
        <v>108</v>
      </c>
      <c r="L9" s="275" t="s">
        <v>109</v>
      </c>
      <c r="M9" s="278" t="s">
        <v>49</v>
      </c>
      <c r="N9" s="16">
        <v>2</v>
      </c>
      <c r="O9" s="16">
        <v>2</v>
      </c>
      <c r="P9" s="16">
        <v>6</v>
      </c>
      <c r="Q9" s="17" t="str">
        <f>IF(P9&lt;=4,"BAJO",(IF(P9&lt;=8,"MEDIO",IF(P9&lt;=20,"ALTO",IF(P9&lt;=40,"MUY ALTO")))))</f>
        <v>MEDIO</v>
      </c>
      <c r="R9" s="16">
        <v>10</v>
      </c>
      <c r="S9" s="16">
        <f t="shared" ref="S9" si="0">+R9*P9</f>
        <v>60</v>
      </c>
      <c r="T9" s="19" t="str">
        <f t="shared" ref="T9" si="1">IF(AND(S9&gt;1,S9&lt;=20),"IV",IF(AND(S9&gt;=40,S9&lt;=120),"III",IF(AND(S9&gt;=150,S9&lt;=500),"II",IF(AND(S9&gt;=600,S9&lt;=4000),"I","N.A"))))</f>
        <v>III</v>
      </c>
      <c r="U9" s="17" t="str">
        <f t="shared" ref="U9" si="2">IF(T9="II","Aceptable con control específico",(IF(T9="I","No aceptable",IF(T9="III","Mejorable",IF(T9="IV","Aceptable")))))</f>
        <v>Mejorable</v>
      </c>
      <c r="V9" s="196">
        <v>1</v>
      </c>
      <c r="W9" s="196">
        <v>1</v>
      </c>
      <c r="X9" s="197" t="s">
        <v>110</v>
      </c>
      <c r="Y9" s="196"/>
      <c r="Z9" s="276" t="s">
        <v>57</v>
      </c>
      <c r="AA9" s="276" t="s">
        <v>57</v>
      </c>
      <c r="AB9" s="276"/>
      <c r="AC9" s="277" t="s">
        <v>122</v>
      </c>
      <c r="AD9" s="279" t="s">
        <v>59</v>
      </c>
      <c r="AE9" s="201"/>
      <c r="AF9" s="202"/>
      <c r="AG9" s="202"/>
      <c r="AH9" s="202"/>
      <c r="AI9" s="202"/>
    </row>
    <row r="10" spans="1:35" s="15" customFormat="1" ht="225" x14ac:dyDescent="0.2">
      <c r="B10" s="194" t="s">
        <v>118</v>
      </c>
      <c r="C10" s="267" t="s">
        <v>119</v>
      </c>
      <c r="D10" s="194" t="s">
        <v>120</v>
      </c>
      <c r="E10" s="195" t="s">
        <v>123</v>
      </c>
      <c r="F10" s="194" t="s">
        <v>56</v>
      </c>
      <c r="G10" s="195" t="s">
        <v>104</v>
      </c>
      <c r="H10" s="269" t="s">
        <v>124</v>
      </c>
      <c r="I10" s="195"/>
      <c r="J10" s="270" t="s">
        <v>125</v>
      </c>
      <c r="K10" s="278" t="s">
        <v>108</v>
      </c>
      <c r="L10" s="278" t="s">
        <v>108</v>
      </c>
      <c r="M10" s="275" t="s">
        <v>126</v>
      </c>
      <c r="N10" s="16" t="s">
        <v>127</v>
      </c>
      <c r="O10" s="16">
        <v>2</v>
      </c>
      <c r="P10" s="16">
        <v>2</v>
      </c>
      <c r="Q10" s="17" t="str">
        <f t="shared" ref="Q10:Q16" si="3">IF(P10&lt;=4,"BAJO",(IF(P10&lt;=8,"MEDIO",IF(P10&lt;=20,"ALTO",IF(P10&lt;=40,"MUY ALTO")))))</f>
        <v>BAJO</v>
      </c>
      <c r="R10" s="16">
        <v>25</v>
      </c>
      <c r="S10" s="16">
        <f t="shared" ref="S10:S16" si="4">+R10*P10</f>
        <v>50</v>
      </c>
      <c r="T10" s="280" t="str">
        <f t="shared" ref="T10:T16" si="5">IF(AND(S10&gt;1,S10&lt;=20),"IV",IF(AND(S10&gt;=40,S10&lt;=120),"III",IF(AND(S10&gt;=150,S10&lt;=500),"II",IF(AND(S10&gt;=600,S10&lt;=4000),"I","N.A"))))</f>
        <v>III</v>
      </c>
      <c r="U10" s="17" t="str">
        <f t="shared" ref="U10:U16" si="6">IF(T10="II","Aceptable con control específico",(IF(T10="I","No aceptable",IF(T10="III","Mejorable",IF(T10="IV","Aceptable")))))</f>
        <v>Mejorable</v>
      </c>
      <c r="V10" s="196">
        <v>1</v>
      </c>
      <c r="W10" s="196">
        <v>4</v>
      </c>
      <c r="X10" s="270" t="s">
        <v>125</v>
      </c>
      <c r="Y10" s="196"/>
      <c r="Z10" s="276" t="s">
        <v>57</v>
      </c>
      <c r="AA10" s="276" t="s">
        <v>66</v>
      </c>
      <c r="AB10" s="270"/>
      <c r="AC10" s="277" t="s">
        <v>128</v>
      </c>
      <c r="AD10" s="277" t="s">
        <v>129</v>
      </c>
      <c r="AE10" s="199" t="s">
        <v>130</v>
      </c>
      <c r="AF10" s="200"/>
      <c r="AG10" s="200"/>
      <c r="AH10" s="200"/>
      <c r="AI10" s="27"/>
    </row>
    <row r="11" spans="1:35" s="15" customFormat="1" ht="158.25" customHeight="1" x14ac:dyDescent="0.2">
      <c r="B11" s="194" t="s">
        <v>118</v>
      </c>
      <c r="C11" s="267" t="s">
        <v>119</v>
      </c>
      <c r="D11" s="194" t="s">
        <v>120</v>
      </c>
      <c r="E11" s="195" t="s">
        <v>123</v>
      </c>
      <c r="F11" s="194" t="s">
        <v>56</v>
      </c>
      <c r="G11" s="195" t="s">
        <v>131</v>
      </c>
      <c r="H11" s="269" t="s">
        <v>132</v>
      </c>
      <c r="I11" s="195"/>
      <c r="J11" s="195" t="s">
        <v>133</v>
      </c>
      <c r="K11" s="278" t="s">
        <v>108</v>
      </c>
      <c r="L11" s="278" t="s">
        <v>108</v>
      </c>
      <c r="M11" s="278" t="s">
        <v>108</v>
      </c>
      <c r="N11" s="16" t="s">
        <v>54</v>
      </c>
      <c r="O11" s="16">
        <v>2</v>
      </c>
      <c r="P11" s="16">
        <v>2</v>
      </c>
      <c r="Q11" s="17" t="str">
        <f t="shared" si="3"/>
        <v>BAJO</v>
      </c>
      <c r="R11" s="16">
        <v>25</v>
      </c>
      <c r="S11" s="16">
        <f t="shared" si="4"/>
        <v>50</v>
      </c>
      <c r="T11" s="280" t="str">
        <f t="shared" si="5"/>
        <v>III</v>
      </c>
      <c r="U11" s="17" t="str">
        <f t="shared" si="6"/>
        <v>Mejorable</v>
      </c>
      <c r="V11" s="196">
        <v>1</v>
      </c>
      <c r="W11" s="196">
        <v>4</v>
      </c>
      <c r="X11" s="195" t="s">
        <v>133</v>
      </c>
      <c r="Y11" s="196"/>
      <c r="Z11" s="276" t="s">
        <v>57</v>
      </c>
      <c r="AA11" s="276" t="s">
        <v>66</v>
      </c>
      <c r="AB11" s="203"/>
      <c r="AC11" s="277" t="s">
        <v>134</v>
      </c>
      <c r="AD11" s="204"/>
      <c r="AE11" s="201" t="s">
        <v>135</v>
      </c>
      <c r="AF11" s="200"/>
      <c r="AG11" s="200"/>
      <c r="AH11" s="200"/>
      <c r="AI11" s="27"/>
    </row>
    <row r="12" spans="1:35" s="15" customFormat="1" ht="158.25" customHeight="1" x14ac:dyDescent="0.2">
      <c r="B12" s="194" t="s">
        <v>118</v>
      </c>
      <c r="C12" s="267" t="s">
        <v>119</v>
      </c>
      <c r="D12" s="194" t="s">
        <v>120</v>
      </c>
      <c r="E12" s="195" t="s">
        <v>123</v>
      </c>
      <c r="F12" s="194" t="s">
        <v>56</v>
      </c>
      <c r="G12" s="195" t="s">
        <v>131</v>
      </c>
      <c r="H12" s="269" t="s">
        <v>136</v>
      </c>
      <c r="I12" s="195"/>
      <c r="J12" s="195" t="s">
        <v>137</v>
      </c>
      <c r="K12" s="278" t="s">
        <v>108</v>
      </c>
      <c r="L12" s="278" t="s">
        <v>108</v>
      </c>
      <c r="M12" s="278" t="s">
        <v>108</v>
      </c>
      <c r="N12" s="16" t="s">
        <v>54</v>
      </c>
      <c r="O12" s="16">
        <v>2</v>
      </c>
      <c r="P12" s="16">
        <v>2</v>
      </c>
      <c r="Q12" s="17" t="str">
        <f t="shared" ref="Q12" si="7">IF(P12&lt;=4,"BAJO",(IF(P12&lt;=8,"MEDIO",IF(P12&lt;=20,"ALTO",IF(P12&lt;=40,"MUY ALTO")))))</f>
        <v>BAJO</v>
      </c>
      <c r="R12" s="16">
        <v>25</v>
      </c>
      <c r="S12" s="16">
        <f t="shared" ref="S12" si="8">+R12*P12</f>
        <v>50</v>
      </c>
      <c r="T12" s="280" t="str">
        <f t="shared" ref="T12" si="9">IF(AND(S12&gt;1,S12&lt;=20),"IV",IF(AND(S12&gt;=40,S12&lt;=120),"III",IF(AND(S12&gt;=150,S12&lt;=500),"II",IF(AND(S12&gt;=600,S12&lt;=4000),"I","N.A"))))</f>
        <v>III</v>
      </c>
      <c r="U12" s="17" t="str">
        <f t="shared" ref="U12" si="10">IF(T12="II","Aceptable con control específico",(IF(T12="I","No aceptable",IF(T12="III","Mejorable",IF(T12="IV","Aceptable")))))</f>
        <v>Mejorable</v>
      </c>
      <c r="V12" s="196">
        <v>2</v>
      </c>
      <c r="W12" s="196">
        <v>4</v>
      </c>
      <c r="X12" s="195" t="s">
        <v>133</v>
      </c>
      <c r="Y12" s="196"/>
      <c r="Z12" s="276" t="s">
        <v>57</v>
      </c>
      <c r="AA12" s="276" t="s">
        <v>66</v>
      </c>
      <c r="AB12" s="203"/>
      <c r="AC12" s="277" t="s">
        <v>134</v>
      </c>
      <c r="AD12" s="204"/>
      <c r="AE12" s="201" t="s">
        <v>135</v>
      </c>
      <c r="AF12" s="200"/>
      <c r="AG12" s="200"/>
      <c r="AH12" s="200"/>
      <c r="AI12" s="27"/>
    </row>
    <row r="13" spans="1:35" s="15" customFormat="1" ht="225.75" customHeight="1" x14ac:dyDescent="0.2">
      <c r="B13" s="194" t="s">
        <v>45</v>
      </c>
      <c r="C13" s="268" t="s">
        <v>46</v>
      </c>
      <c r="D13" s="194" t="s">
        <v>138</v>
      </c>
      <c r="E13" s="195" t="s">
        <v>139</v>
      </c>
      <c r="F13" s="194" t="s">
        <v>56</v>
      </c>
      <c r="G13" s="195" t="s">
        <v>50</v>
      </c>
      <c r="H13" s="195" t="s">
        <v>140</v>
      </c>
      <c r="I13" s="195" t="s">
        <v>52</v>
      </c>
      <c r="J13" s="195" t="s">
        <v>141</v>
      </c>
      <c r="K13" s="278" t="s">
        <v>49</v>
      </c>
      <c r="L13" s="278" t="s">
        <v>49</v>
      </c>
      <c r="M13" s="278" t="s">
        <v>49</v>
      </c>
      <c r="N13" s="16" t="s">
        <v>54</v>
      </c>
      <c r="O13" s="16">
        <v>4</v>
      </c>
      <c r="P13" s="16">
        <v>4</v>
      </c>
      <c r="Q13" s="17" t="str">
        <f t="shared" ref="Q13" si="11">IF(P13&lt;=4,"BAJO",(IF(P13&lt;=8,"MEDIO",IF(P13&lt;=20,"ALTO",IF(P13&lt;=40,"MUY ALTO")))))</f>
        <v>BAJO</v>
      </c>
      <c r="R13" s="16">
        <v>25</v>
      </c>
      <c r="S13" s="16">
        <f t="shared" ref="S13" si="12">+R13*P13</f>
        <v>100</v>
      </c>
      <c r="T13" s="19" t="str">
        <f t="shared" ref="T13" si="13">IF(AND(S13&gt;1,S13&lt;=20),"IV",IF(AND(S13&gt;=40,S13&lt;=120),"III",IF(AND(S13&gt;=150,S13&lt;=500),"II",IF(AND(S13&gt;=600,S13&lt;=4000),"I","N.A"))))</f>
        <v>III</v>
      </c>
      <c r="U13" s="17" t="str">
        <f t="shared" ref="U13" si="14">IF(T13="II","Aceptable con control específico",(IF(T13="I","No aceptable",IF(T13="III","Mejorable",IF(T13="IV","Aceptable")))))</f>
        <v>Mejorable</v>
      </c>
      <c r="V13" s="196">
        <v>2</v>
      </c>
      <c r="W13" s="196">
        <v>4</v>
      </c>
      <c r="X13" s="197" t="s">
        <v>142</v>
      </c>
      <c r="Y13" s="196" t="s">
        <v>56</v>
      </c>
      <c r="Z13" s="276" t="s">
        <v>57</v>
      </c>
      <c r="AA13" s="276" t="s">
        <v>57</v>
      </c>
      <c r="AB13" s="203"/>
      <c r="AC13" s="204" t="s">
        <v>143</v>
      </c>
      <c r="AD13" s="279" t="s">
        <v>59</v>
      </c>
      <c r="AE13" s="201" t="s">
        <v>60</v>
      </c>
      <c r="AF13" s="202"/>
      <c r="AG13" s="202"/>
      <c r="AH13" s="202"/>
      <c r="AI13" s="202"/>
    </row>
    <row r="14" spans="1:35" s="15" customFormat="1" ht="225" x14ac:dyDescent="0.2">
      <c r="B14" s="194" t="s">
        <v>118</v>
      </c>
      <c r="C14" s="267" t="s">
        <v>119</v>
      </c>
      <c r="D14" s="194" t="s">
        <v>120</v>
      </c>
      <c r="E14" s="195" t="s">
        <v>123</v>
      </c>
      <c r="F14" s="194" t="s">
        <v>56</v>
      </c>
      <c r="G14" s="195" t="s">
        <v>144</v>
      </c>
      <c r="H14" s="195" t="s">
        <v>145</v>
      </c>
      <c r="I14" s="195"/>
      <c r="J14" s="271" t="s">
        <v>146</v>
      </c>
      <c r="K14" s="278" t="s">
        <v>108</v>
      </c>
      <c r="L14" s="278" t="s">
        <v>108</v>
      </c>
      <c r="M14" s="278" t="s">
        <v>108</v>
      </c>
      <c r="N14" s="16">
        <v>2</v>
      </c>
      <c r="O14" s="16">
        <v>2</v>
      </c>
      <c r="P14" s="16">
        <f t="shared" ref="P14:P16" si="15">+O14*N14</f>
        <v>4</v>
      </c>
      <c r="Q14" s="17" t="str">
        <f t="shared" si="3"/>
        <v>BAJO</v>
      </c>
      <c r="R14" s="16">
        <v>25</v>
      </c>
      <c r="S14" s="16">
        <f t="shared" si="4"/>
        <v>100</v>
      </c>
      <c r="T14" s="280" t="str">
        <f t="shared" si="5"/>
        <v>III</v>
      </c>
      <c r="U14" s="17" t="str">
        <f t="shared" si="6"/>
        <v>Mejorable</v>
      </c>
      <c r="V14" s="196">
        <v>1</v>
      </c>
      <c r="W14" s="196">
        <v>4</v>
      </c>
      <c r="X14" s="271" t="s">
        <v>146</v>
      </c>
      <c r="Y14" s="196"/>
      <c r="Z14" s="276" t="s">
        <v>57</v>
      </c>
      <c r="AA14" s="276" t="s">
        <v>66</v>
      </c>
      <c r="AB14" s="198"/>
      <c r="AC14" s="197" t="s">
        <v>147</v>
      </c>
      <c r="AD14" s="197" t="s">
        <v>148</v>
      </c>
      <c r="AE14" s="201" t="s">
        <v>135</v>
      </c>
      <c r="AF14" s="200"/>
      <c r="AG14" s="200"/>
      <c r="AH14" s="200"/>
      <c r="AI14" s="27"/>
    </row>
    <row r="15" spans="1:35" s="15" customFormat="1" ht="143.25" x14ac:dyDescent="0.2">
      <c r="B15" s="194" t="s">
        <v>118</v>
      </c>
      <c r="C15" s="267" t="s">
        <v>119</v>
      </c>
      <c r="D15" s="194" t="s">
        <v>120</v>
      </c>
      <c r="E15" s="195" t="s">
        <v>123</v>
      </c>
      <c r="F15" s="194" t="s">
        <v>56</v>
      </c>
      <c r="G15" s="195" t="s">
        <v>149</v>
      </c>
      <c r="H15" s="195" t="s">
        <v>150</v>
      </c>
      <c r="I15" s="195"/>
      <c r="J15" s="195" t="s">
        <v>151</v>
      </c>
      <c r="K15" s="278" t="s">
        <v>108</v>
      </c>
      <c r="L15" s="275" t="s">
        <v>152</v>
      </c>
      <c r="M15" s="278" t="s">
        <v>108</v>
      </c>
      <c r="N15" s="16">
        <v>2</v>
      </c>
      <c r="O15" s="16">
        <v>3</v>
      </c>
      <c r="P15" s="16">
        <f t="shared" si="15"/>
        <v>6</v>
      </c>
      <c r="Q15" s="17" t="str">
        <f t="shared" si="3"/>
        <v>MEDIO</v>
      </c>
      <c r="R15" s="16">
        <v>10</v>
      </c>
      <c r="S15" s="16">
        <f t="shared" si="4"/>
        <v>60</v>
      </c>
      <c r="T15" s="280" t="str">
        <f t="shared" si="5"/>
        <v>III</v>
      </c>
      <c r="U15" s="17" t="str">
        <f t="shared" si="6"/>
        <v>Mejorable</v>
      </c>
      <c r="V15" s="196">
        <v>1</v>
      </c>
      <c r="W15" s="196">
        <v>4</v>
      </c>
      <c r="X15" s="197" t="s">
        <v>153</v>
      </c>
      <c r="Y15" s="196"/>
      <c r="Z15" s="276" t="s">
        <v>57</v>
      </c>
      <c r="AA15" s="276" t="s">
        <v>66</v>
      </c>
      <c r="AB15" s="203"/>
      <c r="AC15" s="277" t="s">
        <v>154</v>
      </c>
      <c r="AD15" s="277" t="s">
        <v>155</v>
      </c>
      <c r="AE15" s="201" t="s">
        <v>60</v>
      </c>
      <c r="AF15" s="202"/>
      <c r="AG15" s="202"/>
      <c r="AH15" s="202"/>
      <c r="AI15" s="202"/>
    </row>
    <row r="16" spans="1:35" s="20" customFormat="1" ht="181.5" customHeight="1" x14ac:dyDescent="0.2">
      <c r="B16" s="194" t="s">
        <v>45</v>
      </c>
      <c r="C16" s="267" t="s">
        <v>119</v>
      </c>
      <c r="D16" s="194" t="s">
        <v>120</v>
      </c>
      <c r="E16" s="195" t="s">
        <v>115</v>
      </c>
      <c r="F16" s="194" t="s">
        <v>56</v>
      </c>
      <c r="G16" s="195" t="s">
        <v>93</v>
      </c>
      <c r="H16" s="195" t="s">
        <v>94</v>
      </c>
      <c r="I16" s="303" t="s">
        <v>95</v>
      </c>
      <c r="J16" s="195" t="s">
        <v>96</v>
      </c>
      <c r="K16" s="275" t="s">
        <v>91</v>
      </c>
      <c r="L16" s="278" t="s">
        <v>49</v>
      </c>
      <c r="M16" s="278" t="s">
        <v>49</v>
      </c>
      <c r="N16" s="16">
        <v>2</v>
      </c>
      <c r="O16" s="16">
        <v>2</v>
      </c>
      <c r="P16" s="16">
        <f t="shared" si="15"/>
        <v>4</v>
      </c>
      <c r="Q16" s="17" t="str">
        <f t="shared" si="3"/>
        <v>BAJO</v>
      </c>
      <c r="R16" s="16">
        <v>10</v>
      </c>
      <c r="S16" s="16">
        <f t="shared" si="4"/>
        <v>40</v>
      </c>
      <c r="T16" s="19" t="str">
        <f t="shared" si="5"/>
        <v>III</v>
      </c>
      <c r="U16" s="17" t="str">
        <f t="shared" si="6"/>
        <v>Mejorable</v>
      </c>
      <c r="V16" s="196">
        <v>1</v>
      </c>
      <c r="W16" s="196">
        <v>8</v>
      </c>
      <c r="X16" s="197" t="s">
        <v>97</v>
      </c>
      <c r="Y16" s="196" t="s">
        <v>56</v>
      </c>
      <c r="Z16" s="276" t="s">
        <v>66</v>
      </c>
      <c r="AA16" s="276" t="s">
        <v>66</v>
      </c>
      <c r="AB16" s="276" t="s">
        <v>85</v>
      </c>
      <c r="AC16" s="277" t="s">
        <v>98</v>
      </c>
      <c r="AD16" s="279" t="s">
        <v>59</v>
      </c>
      <c r="AE16" s="201" t="s">
        <v>75</v>
      </c>
      <c r="AF16" s="202"/>
      <c r="AG16" s="202"/>
      <c r="AH16" s="202"/>
      <c r="AI16" s="202"/>
    </row>
    <row r="17" spans="2:35" s="15" customFormat="1" ht="135" customHeight="1" x14ac:dyDescent="0.2">
      <c r="B17" s="194" t="s">
        <v>118</v>
      </c>
      <c r="C17" s="267" t="s">
        <v>119</v>
      </c>
      <c r="D17" s="194" t="s">
        <v>120</v>
      </c>
      <c r="E17" s="195" t="s">
        <v>123</v>
      </c>
      <c r="F17" s="194" t="s">
        <v>56</v>
      </c>
      <c r="G17" s="195" t="s">
        <v>79</v>
      </c>
      <c r="H17" s="195" t="s">
        <v>80</v>
      </c>
      <c r="I17" s="195" t="s">
        <v>81</v>
      </c>
      <c r="J17" s="195" t="s">
        <v>82</v>
      </c>
      <c r="K17" s="275" t="s">
        <v>91</v>
      </c>
      <c r="L17" s="278" t="s">
        <v>49</v>
      </c>
      <c r="M17" s="278" t="s">
        <v>49</v>
      </c>
      <c r="N17" s="16">
        <v>2</v>
      </c>
      <c r="O17" s="16">
        <v>2</v>
      </c>
      <c r="P17" s="16">
        <f t="shared" ref="P17:P20" si="16">+O17*N17</f>
        <v>4</v>
      </c>
      <c r="Q17" s="17" t="str">
        <f t="shared" ref="Q17:Q20" si="17">IF(P17&lt;=4,"BAJO",(IF(P17&lt;=8,"MEDIO",IF(P17&lt;=20,"ALTO",IF(P17&lt;=40,"MUY ALTO")))))</f>
        <v>BAJO</v>
      </c>
      <c r="R17" s="16">
        <v>25</v>
      </c>
      <c r="S17" s="16">
        <f t="shared" ref="S17:S20" si="18">+R17*P17</f>
        <v>100</v>
      </c>
      <c r="T17" s="19" t="str">
        <f t="shared" ref="T17:T20" si="19">IF(AND(S17&gt;1,S17&lt;=20),"IV",IF(AND(S17&gt;=40,S17&lt;=120),"III",IF(AND(S17&gt;=150,S17&lt;=500),"II",IF(AND(S17&gt;=600,S17&lt;=4000),"I","N.A"))))</f>
        <v>III</v>
      </c>
      <c r="U17" s="17" t="str">
        <f t="shared" ref="U17:U20" si="20">IF(T17="II","Aceptable con control específico",(IF(T17="I","No aceptable",IF(T17="III","Mejorable",IF(T17="IV","Aceptable")))))</f>
        <v>Mejorable</v>
      </c>
      <c r="V17" s="196">
        <v>2</v>
      </c>
      <c r="W17" s="196">
        <v>4</v>
      </c>
      <c r="X17" s="197" t="s">
        <v>156</v>
      </c>
      <c r="Y17" s="196" t="s">
        <v>56</v>
      </c>
      <c r="Z17" s="276" t="s">
        <v>57</v>
      </c>
      <c r="AA17" s="276" t="s">
        <v>66</v>
      </c>
      <c r="AB17" s="276" t="s">
        <v>157</v>
      </c>
      <c r="AC17" s="277" t="s">
        <v>86</v>
      </c>
      <c r="AD17" s="279" t="s">
        <v>59</v>
      </c>
      <c r="AE17" s="201" t="s">
        <v>68</v>
      </c>
      <c r="AF17" s="202"/>
      <c r="AG17" s="202"/>
      <c r="AH17" s="202"/>
      <c r="AI17" s="202"/>
    </row>
    <row r="18" spans="2:35" s="15" customFormat="1" ht="151.5" customHeight="1" x14ac:dyDescent="0.2">
      <c r="B18" s="194" t="s">
        <v>118</v>
      </c>
      <c r="C18" s="267" t="s">
        <v>119</v>
      </c>
      <c r="D18" s="194" t="s">
        <v>120</v>
      </c>
      <c r="E18" s="195" t="s">
        <v>158</v>
      </c>
      <c r="F18" s="194" t="s">
        <v>49</v>
      </c>
      <c r="G18" s="195" t="s">
        <v>69</v>
      </c>
      <c r="H18" s="195" t="s">
        <v>70</v>
      </c>
      <c r="I18" s="195" t="s">
        <v>71</v>
      </c>
      <c r="J18" s="195" t="s">
        <v>159</v>
      </c>
      <c r="K18" s="278" t="s">
        <v>49</v>
      </c>
      <c r="L18" s="278" t="s">
        <v>49</v>
      </c>
      <c r="M18" s="278" t="s">
        <v>49</v>
      </c>
      <c r="N18" s="16">
        <v>2</v>
      </c>
      <c r="O18" s="16">
        <v>1</v>
      </c>
      <c r="P18" s="16">
        <f t="shared" si="16"/>
        <v>2</v>
      </c>
      <c r="Q18" s="17" t="str">
        <f t="shared" si="17"/>
        <v>BAJO</v>
      </c>
      <c r="R18" s="16">
        <v>25</v>
      </c>
      <c r="S18" s="16">
        <f t="shared" si="18"/>
        <v>50</v>
      </c>
      <c r="T18" s="19" t="str">
        <f t="shared" si="19"/>
        <v>III</v>
      </c>
      <c r="U18" s="17" t="str">
        <f t="shared" si="20"/>
        <v>Mejorable</v>
      </c>
      <c r="V18" s="196">
        <v>2</v>
      </c>
      <c r="W18" s="196">
        <v>1</v>
      </c>
      <c r="X18" s="197" t="s">
        <v>73</v>
      </c>
      <c r="Y18" s="196" t="s">
        <v>56</v>
      </c>
      <c r="Z18" s="276" t="s">
        <v>57</v>
      </c>
      <c r="AA18" s="276" t="s">
        <v>57</v>
      </c>
      <c r="AB18" s="203"/>
      <c r="AC18" s="277" t="s">
        <v>74</v>
      </c>
      <c r="AD18" s="279" t="s">
        <v>59</v>
      </c>
      <c r="AE18" s="201" t="s">
        <v>75</v>
      </c>
      <c r="AF18" s="200"/>
      <c r="AG18" s="200"/>
      <c r="AH18" s="200"/>
      <c r="AI18" s="27"/>
    </row>
    <row r="19" spans="2:35" s="15" customFormat="1" ht="153" customHeight="1" x14ac:dyDescent="0.2">
      <c r="B19" s="194" t="s">
        <v>118</v>
      </c>
      <c r="C19" s="267" t="s">
        <v>119</v>
      </c>
      <c r="D19" s="194" t="s">
        <v>120</v>
      </c>
      <c r="E19" s="195" t="s">
        <v>123</v>
      </c>
      <c r="F19" s="194" t="s">
        <v>56</v>
      </c>
      <c r="G19" s="195" t="s">
        <v>113</v>
      </c>
      <c r="H19" s="195" t="s">
        <v>160</v>
      </c>
      <c r="I19" s="195" t="s">
        <v>115</v>
      </c>
      <c r="J19" s="195" t="s">
        <v>102</v>
      </c>
      <c r="K19" s="278" t="s">
        <v>49</v>
      </c>
      <c r="L19" s="278" t="s">
        <v>49</v>
      </c>
      <c r="M19" s="278" t="s">
        <v>49</v>
      </c>
      <c r="N19" s="16">
        <v>1</v>
      </c>
      <c r="O19" s="16">
        <v>4</v>
      </c>
      <c r="P19" s="16">
        <f t="shared" si="16"/>
        <v>4</v>
      </c>
      <c r="Q19" s="17" t="str">
        <f t="shared" si="17"/>
        <v>BAJO</v>
      </c>
      <c r="R19" s="16">
        <v>100</v>
      </c>
      <c r="S19" s="16">
        <f t="shared" si="18"/>
        <v>400</v>
      </c>
      <c r="T19" s="19" t="str">
        <f t="shared" si="19"/>
        <v>II</v>
      </c>
      <c r="U19" s="17" t="str">
        <f t="shared" si="20"/>
        <v>Aceptable con control específico</v>
      </c>
      <c r="V19" s="196">
        <v>1</v>
      </c>
      <c r="W19" s="196">
        <v>4</v>
      </c>
      <c r="X19" s="197" t="s">
        <v>73</v>
      </c>
      <c r="Y19" s="196" t="s">
        <v>56</v>
      </c>
      <c r="Z19" s="276" t="s">
        <v>57</v>
      </c>
      <c r="AA19" s="276" t="s">
        <v>66</v>
      </c>
      <c r="AB19" s="203"/>
      <c r="AC19" s="277" t="s">
        <v>117</v>
      </c>
      <c r="AD19" s="204"/>
      <c r="AE19" s="201" t="s">
        <v>75</v>
      </c>
      <c r="AF19" s="202"/>
      <c r="AG19" s="202"/>
      <c r="AH19" s="202"/>
      <c r="AI19" s="202"/>
    </row>
    <row r="20" spans="2:35" s="15" customFormat="1" ht="150.75" customHeight="1" x14ac:dyDescent="0.2">
      <c r="B20" s="194" t="s">
        <v>118</v>
      </c>
      <c r="C20" s="267" t="s">
        <v>119</v>
      </c>
      <c r="D20" s="194" t="s">
        <v>120</v>
      </c>
      <c r="E20" s="195" t="s">
        <v>123</v>
      </c>
      <c r="F20" s="194" t="s">
        <v>56</v>
      </c>
      <c r="G20" s="195" t="s">
        <v>99</v>
      </c>
      <c r="H20" s="195" t="s">
        <v>100</v>
      </c>
      <c r="I20" s="195" t="s">
        <v>101</v>
      </c>
      <c r="J20" s="195" t="s">
        <v>102</v>
      </c>
      <c r="K20" s="278" t="s">
        <v>91</v>
      </c>
      <c r="L20" s="278" t="s">
        <v>103</v>
      </c>
      <c r="M20" s="278" t="s">
        <v>49</v>
      </c>
      <c r="N20" s="16">
        <v>2</v>
      </c>
      <c r="O20" s="16">
        <v>2</v>
      </c>
      <c r="P20" s="16">
        <f t="shared" si="16"/>
        <v>4</v>
      </c>
      <c r="Q20" s="17" t="str">
        <f t="shared" si="17"/>
        <v>BAJO</v>
      </c>
      <c r="R20" s="16">
        <v>100</v>
      </c>
      <c r="S20" s="16">
        <f t="shared" si="18"/>
        <v>400</v>
      </c>
      <c r="T20" s="19" t="str">
        <f t="shared" si="19"/>
        <v>II</v>
      </c>
      <c r="U20" s="17" t="str">
        <f t="shared" si="20"/>
        <v>Aceptable con control específico</v>
      </c>
      <c r="V20" s="196">
        <v>1</v>
      </c>
      <c r="W20" s="196">
        <v>4</v>
      </c>
      <c r="X20" s="197" t="s">
        <v>73</v>
      </c>
      <c r="Y20" s="196" t="s">
        <v>56</v>
      </c>
      <c r="Z20" s="276" t="s">
        <v>57</v>
      </c>
      <c r="AA20" s="276" t="s">
        <v>66</v>
      </c>
      <c r="AB20" s="276" t="s">
        <v>161</v>
      </c>
      <c r="AC20" s="277" t="s">
        <v>92</v>
      </c>
      <c r="AD20" s="204"/>
      <c r="AE20" s="201" t="s">
        <v>75</v>
      </c>
      <c r="AF20" s="200"/>
      <c r="AG20" s="200"/>
      <c r="AH20" s="200"/>
      <c r="AI20" s="27"/>
    </row>
    <row r="21" spans="2:35" s="15" customFormat="1" ht="177.75" customHeight="1" x14ac:dyDescent="0.2">
      <c r="B21" s="194"/>
      <c r="C21" s="267"/>
      <c r="D21" s="194"/>
      <c r="E21" s="195"/>
      <c r="F21" s="194"/>
      <c r="G21" s="195"/>
      <c r="H21" s="195"/>
      <c r="I21" s="195"/>
      <c r="J21" s="195"/>
      <c r="K21" s="205"/>
      <c r="L21" s="205"/>
      <c r="M21" s="205"/>
      <c r="N21" s="16"/>
      <c r="O21" s="16"/>
      <c r="P21" s="16"/>
      <c r="Q21" s="17"/>
      <c r="R21" s="16"/>
      <c r="S21" s="16"/>
      <c r="T21" s="19"/>
      <c r="U21" s="17"/>
      <c r="V21" s="196"/>
      <c r="W21" s="196"/>
      <c r="X21" s="197"/>
      <c r="Y21" s="196"/>
      <c r="Z21" s="203"/>
      <c r="AA21" s="203"/>
      <c r="AB21" s="203"/>
      <c r="AC21" s="204"/>
      <c r="AD21" s="204"/>
      <c r="AE21" s="201" t="s">
        <v>68</v>
      </c>
      <c r="AF21" s="202"/>
      <c r="AG21" s="202"/>
      <c r="AH21" s="202"/>
      <c r="AI21" s="202"/>
    </row>
  </sheetData>
  <autoFilter ref="B7:AI21" xr:uid="{00000000-0009-0000-0000-000001000000}"/>
  <mergeCells count="12">
    <mergeCell ref="Z6:AD6"/>
    <mergeCell ref="AF6:AI6"/>
    <mergeCell ref="B2:E4"/>
    <mergeCell ref="F2:AE4"/>
    <mergeCell ref="AF2:AI2"/>
    <mergeCell ref="AF3:AI3"/>
    <mergeCell ref="AF4:AI4"/>
    <mergeCell ref="B6:F6"/>
    <mergeCell ref="G6:J6"/>
    <mergeCell ref="K6:M6"/>
    <mergeCell ref="N6:T6"/>
    <mergeCell ref="V6:Y6"/>
  </mergeCells>
  <conditionalFormatting sqref="T21">
    <cfRule type="cellIs" dxfId="182" priority="64" stopIfTrue="1" operator="equal">
      <formula>"I"</formula>
    </cfRule>
    <cfRule type="cellIs" dxfId="181" priority="65" stopIfTrue="1" operator="equal">
      <formula>"II"</formula>
    </cfRule>
    <cfRule type="cellIs" dxfId="180" priority="66" stopIfTrue="1" operator="equal">
      <formula>"III"</formula>
    </cfRule>
  </conditionalFormatting>
  <conditionalFormatting sqref="T19">
    <cfRule type="cellIs" dxfId="179" priority="34" stopIfTrue="1" operator="equal">
      <formula>"I"</formula>
    </cfRule>
    <cfRule type="cellIs" dxfId="178" priority="35" stopIfTrue="1" operator="equal">
      <formula>"II"</formula>
    </cfRule>
    <cfRule type="cellIs" dxfId="177" priority="36" stopIfTrue="1" operator="equal">
      <formula>"III"</formula>
    </cfRule>
  </conditionalFormatting>
  <conditionalFormatting sqref="T20">
    <cfRule type="cellIs" dxfId="176" priority="31" stopIfTrue="1" operator="equal">
      <formula>"I"</formula>
    </cfRule>
    <cfRule type="cellIs" dxfId="175" priority="32" stopIfTrue="1" operator="equal">
      <formula>"II"</formula>
    </cfRule>
    <cfRule type="cellIs" dxfId="174" priority="33" stopIfTrue="1" operator="equal">
      <formula>"III"</formula>
    </cfRule>
  </conditionalFormatting>
  <conditionalFormatting sqref="T10">
    <cfRule type="cellIs" dxfId="173" priority="28" stopIfTrue="1" operator="equal">
      <formula>"I"</formula>
    </cfRule>
    <cfRule type="cellIs" dxfId="172" priority="29" stopIfTrue="1" operator="equal">
      <formula>"II"</formula>
    </cfRule>
    <cfRule type="cellIs" dxfId="171" priority="30" stopIfTrue="1" operator="equal">
      <formula>"III"</formula>
    </cfRule>
  </conditionalFormatting>
  <conditionalFormatting sqref="T11">
    <cfRule type="cellIs" dxfId="170" priority="25" stopIfTrue="1" operator="equal">
      <formula>"I"</formula>
    </cfRule>
    <cfRule type="cellIs" dxfId="169" priority="26" stopIfTrue="1" operator="equal">
      <formula>"II"</formula>
    </cfRule>
    <cfRule type="cellIs" dxfId="168" priority="27" stopIfTrue="1" operator="equal">
      <formula>"III"</formula>
    </cfRule>
  </conditionalFormatting>
  <conditionalFormatting sqref="T14">
    <cfRule type="cellIs" dxfId="167" priority="22" stopIfTrue="1" operator="equal">
      <formula>"I"</formula>
    </cfRule>
    <cfRule type="cellIs" dxfId="166" priority="23" stopIfTrue="1" operator="equal">
      <formula>"II"</formula>
    </cfRule>
    <cfRule type="cellIs" dxfId="165" priority="24" stopIfTrue="1" operator="equal">
      <formula>"III"</formula>
    </cfRule>
  </conditionalFormatting>
  <conditionalFormatting sqref="T15">
    <cfRule type="cellIs" dxfId="164" priority="19" stopIfTrue="1" operator="equal">
      <formula>"I"</formula>
    </cfRule>
    <cfRule type="cellIs" dxfId="163" priority="20" stopIfTrue="1" operator="equal">
      <formula>"II"</formula>
    </cfRule>
    <cfRule type="cellIs" dxfId="162" priority="21" stopIfTrue="1" operator="equal">
      <formula>"III"</formula>
    </cfRule>
  </conditionalFormatting>
  <conditionalFormatting sqref="T9">
    <cfRule type="cellIs" dxfId="161" priority="16" stopIfTrue="1" operator="equal">
      <formula>"I"</formula>
    </cfRule>
    <cfRule type="cellIs" dxfId="160" priority="17" stopIfTrue="1" operator="equal">
      <formula>"II"</formula>
    </cfRule>
    <cfRule type="cellIs" dxfId="159" priority="18" stopIfTrue="1" operator="equal">
      <formula>"III"</formula>
    </cfRule>
  </conditionalFormatting>
  <conditionalFormatting sqref="T12">
    <cfRule type="cellIs" dxfId="158" priority="13" stopIfTrue="1" operator="equal">
      <formula>"I"</formula>
    </cfRule>
    <cfRule type="cellIs" dxfId="157" priority="14" stopIfTrue="1" operator="equal">
      <formula>"II"</formula>
    </cfRule>
    <cfRule type="cellIs" dxfId="156" priority="15" stopIfTrue="1" operator="equal">
      <formula>"III"</formula>
    </cfRule>
  </conditionalFormatting>
  <conditionalFormatting sqref="T16">
    <cfRule type="cellIs" dxfId="155" priority="10" stopIfTrue="1" operator="equal">
      <formula>"I"</formula>
    </cfRule>
    <cfRule type="cellIs" dxfId="154" priority="11" stopIfTrue="1" operator="equal">
      <formula>"II"</formula>
    </cfRule>
    <cfRule type="cellIs" dxfId="153" priority="12" stopIfTrue="1" operator="equal">
      <formula>"III"</formula>
    </cfRule>
  </conditionalFormatting>
  <conditionalFormatting sqref="T17">
    <cfRule type="cellIs" dxfId="152" priority="7" stopIfTrue="1" operator="equal">
      <formula>"I"</formula>
    </cfRule>
    <cfRule type="cellIs" dxfId="151" priority="8" stopIfTrue="1" operator="equal">
      <formula>"II"</formula>
    </cfRule>
    <cfRule type="cellIs" dxfId="150" priority="9" stopIfTrue="1" operator="equal">
      <formula>"III"</formula>
    </cfRule>
  </conditionalFormatting>
  <conditionalFormatting sqref="T18">
    <cfRule type="cellIs" dxfId="149" priority="4" stopIfTrue="1" operator="equal">
      <formula>"I"</formula>
    </cfRule>
    <cfRule type="cellIs" dxfId="148" priority="5" stopIfTrue="1" operator="equal">
      <formula>"II"</formula>
    </cfRule>
    <cfRule type="cellIs" dxfId="147" priority="6" stopIfTrue="1" operator="equal">
      <formula>"III"</formula>
    </cfRule>
  </conditionalFormatting>
  <conditionalFormatting sqref="T13">
    <cfRule type="cellIs" dxfId="146" priority="1" stopIfTrue="1" operator="equal">
      <formula>"I"</formula>
    </cfRule>
    <cfRule type="cellIs" dxfId="145" priority="2" stopIfTrue="1" operator="equal">
      <formula>"II"</formula>
    </cfRule>
    <cfRule type="cellIs" dxfId="144" priority="3" stopIfTrue="1" operator="equal">
      <formula>"III"</formula>
    </cfRule>
  </conditionalFormatting>
  <pageMargins left="0.75" right="0.75" top="1" bottom="1" header="0.5" footer="0.5"/>
  <pageSetup orientation="portrait" horizontalDpi="4294967292" verticalDpi="4294967292"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29"/>
  <sheetViews>
    <sheetView topLeftCell="R1" zoomScale="72" zoomScaleNormal="72" workbookViewId="0">
      <selection activeCell="AF4" sqref="AF4:AI4"/>
    </sheetView>
  </sheetViews>
  <sheetFormatPr baseColWidth="10" defaultColWidth="9" defaultRowHeight="15.75" x14ac:dyDescent="0.25"/>
  <cols>
    <col min="1" max="1" width="2.625" customWidth="1"/>
    <col min="2" max="2" width="14.875" style="21" customWidth="1"/>
    <col min="3" max="3" width="15.875" customWidth="1"/>
    <col min="4" max="4" width="21.625" style="22" customWidth="1"/>
    <col min="5" max="5" width="30.375" style="23" customWidth="1"/>
    <col min="6" max="6" width="6.5" style="24" customWidth="1"/>
    <col min="7" max="7" width="17.625" style="23" customWidth="1"/>
    <col min="8" max="8" width="46.75" style="23" customWidth="1"/>
    <col min="9" max="9" width="17.5" style="23" customWidth="1"/>
    <col min="10" max="10" width="21.875" style="23" customWidth="1"/>
    <col min="11" max="11" width="14.625" style="23" customWidth="1"/>
    <col min="12" max="12" width="16.125" style="23" customWidth="1"/>
    <col min="13" max="13" width="15.875" style="23" customWidth="1"/>
    <col min="14" max="16" width="6.625" style="23" customWidth="1"/>
    <col min="17" max="17" width="6.625" style="25" customWidth="1"/>
    <col min="18" max="19" width="6.625" style="24" customWidth="1"/>
    <col min="20" max="20" width="5.5" style="24" customWidth="1"/>
    <col min="21" max="21" width="9.875" style="24" customWidth="1"/>
    <col min="22" max="22" width="5.125" style="24" customWidth="1"/>
    <col min="23" max="23" width="8.5" style="24" customWidth="1"/>
    <col min="24" max="24" width="21.375" style="23" customWidth="1"/>
    <col min="25" max="25" width="11.625" style="24" hidden="1" customWidth="1"/>
    <col min="26" max="28" width="16" style="23" customWidth="1"/>
    <col min="29" max="29" width="38.875" style="23" customWidth="1"/>
    <col min="30" max="30" width="12.125" style="23" customWidth="1"/>
    <col min="31" max="31" width="44.375" hidden="1" customWidth="1"/>
    <col min="32" max="35" width="16.125" customWidth="1"/>
    <col min="36" max="245" width="11" customWidth="1"/>
  </cols>
  <sheetData>
    <row r="1" spans="1:35" s="2" customFormat="1" ht="5.0999999999999996" customHeight="1" x14ac:dyDescent="0.25">
      <c r="B1" s="3"/>
      <c r="D1" s="4"/>
      <c r="E1" s="5"/>
      <c r="F1" s="6"/>
      <c r="G1" s="5"/>
      <c r="H1" s="5"/>
      <c r="I1" s="5"/>
      <c r="J1" s="5"/>
      <c r="K1" s="5"/>
      <c r="L1" s="5"/>
      <c r="M1" s="5"/>
      <c r="N1" s="5"/>
      <c r="O1" s="5"/>
      <c r="P1" s="5"/>
      <c r="Q1" s="7"/>
      <c r="R1" s="6"/>
      <c r="S1" s="6"/>
      <c r="T1" s="6"/>
      <c r="U1" s="6"/>
      <c r="V1" s="6"/>
      <c r="W1" s="6"/>
      <c r="X1" s="5"/>
      <c r="Y1" s="6"/>
      <c r="Z1" s="5"/>
      <c r="AA1" s="5"/>
      <c r="AB1" s="5"/>
      <c r="AC1" s="5"/>
      <c r="AD1" s="5"/>
    </row>
    <row r="2" spans="1:35" s="8" customFormat="1" ht="25.5" customHeight="1" x14ac:dyDescent="0.25">
      <c r="B2" s="330"/>
      <c r="C2" s="331"/>
      <c r="D2" s="331"/>
      <c r="E2" s="332"/>
      <c r="F2" s="339" t="s">
        <v>0</v>
      </c>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41"/>
      <c r="AG2" s="341"/>
      <c r="AH2" s="341"/>
      <c r="AI2" s="341"/>
    </row>
    <row r="3" spans="1:35" s="8" customFormat="1" ht="68.25" customHeight="1" x14ac:dyDescent="0.25">
      <c r="B3" s="333"/>
      <c r="C3" s="334"/>
      <c r="D3" s="334"/>
      <c r="E3" s="335"/>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40" t="s">
        <v>2</v>
      </c>
      <c r="AG3" s="340"/>
      <c r="AH3" s="340"/>
      <c r="AI3" s="340"/>
    </row>
    <row r="4" spans="1:35" s="8" customFormat="1" ht="25.5" customHeight="1" x14ac:dyDescent="0.25">
      <c r="B4" s="336"/>
      <c r="C4" s="337"/>
      <c r="D4" s="337"/>
      <c r="E4" s="338"/>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40" t="s">
        <v>789</v>
      </c>
      <c r="AG4" s="340"/>
      <c r="AH4" s="340"/>
      <c r="AI4" s="340"/>
    </row>
    <row r="5" spans="1:35" s="8" customFormat="1" ht="3.75" customHeight="1" x14ac:dyDescent="0.25">
      <c r="B5" s="9"/>
      <c r="C5" s="10"/>
      <c r="D5" s="11"/>
      <c r="E5" s="10"/>
      <c r="F5" s="10"/>
      <c r="G5" s="10"/>
      <c r="H5" s="12"/>
      <c r="I5" s="12"/>
      <c r="J5" s="12"/>
      <c r="K5" s="12"/>
      <c r="L5" s="12"/>
      <c r="M5" s="12"/>
      <c r="N5" s="12"/>
      <c r="O5" s="12"/>
      <c r="P5" s="12"/>
      <c r="Q5" s="12"/>
      <c r="R5" s="12"/>
      <c r="S5" s="12"/>
    </row>
    <row r="6" spans="1:35" s="14" customFormat="1" ht="55.5" customHeight="1" x14ac:dyDescent="0.25">
      <c r="A6" s="13"/>
      <c r="B6" s="342" t="s">
        <v>3</v>
      </c>
      <c r="C6" s="343"/>
      <c r="D6" s="343"/>
      <c r="E6" s="343"/>
      <c r="F6" s="344"/>
      <c r="G6" s="324" t="s">
        <v>4</v>
      </c>
      <c r="H6" s="325"/>
      <c r="I6" s="325"/>
      <c r="J6" s="326"/>
      <c r="K6" s="324" t="s">
        <v>5</v>
      </c>
      <c r="L6" s="325"/>
      <c r="M6" s="326"/>
      <c r="N6" s="324" t="s">
        <v>6</v>
      </c>
      <c r="O6" s="325"/>
      <c r="P6" s="325"/>
      <c r="Q6" s="325"/>
      <c r="R6" s="325"/>
      <c r="S6" s="325"/>
      <c r="T6" s="326"/>
      <c r="U6" s="188" t="s">
        <v>7</v>
      </c>
      <c r="V6" s="324" t="s">
        <v>8</v>
      </c>
      <c r="W6" s="325"/>
      <c r="X6" s="325"/>
      <c r="Y6" s="326"/>
      <c r="Z6" s="324" t="s">
        <v>9</v>
      </c>
      <c r="AA6" s="325"/>
      <c r="AB6" s="325"/>
      <c r="AC6" s="325"/>
      <c r="AD6" s="326"/>
      <c r="AE6" s="189" t="s">
        <v>10</v>
      </c>
      <c r="AF6" s="327" t="s">
        <v>11</v>
      </c>
      <c r="AG6" s="328"/>
      <c r="AH6" s="328"/>
      <c r="AI6" s="329"/>
    </row>
    <row r="7" spans="1:35" s="14" customFormat="1" ht="135" customHeight="1" x14ac:dyDescent="0.25">
      <c r="A7" s="13"/>
      <c r="B7" s="188" t="s">
        <v>12</v>
      </c>
      <c r="C7" s="190" t="s">
        <v>13</v>
      </c>
      <c r="D7" s="191" t="s">
        <v>14</v>
      </c>
      <c r="E7" s="188" t="s">
        <v>15</v>
      </c>
      <c r="F7" s="192" t="s">
        <v>16</v>
      </c>
      <c r="G7" s="188" t="s">
        <v>17</v>
      </c>
      <c r="H7" s="188" t="s">
        <v>18</v>
      </c>
      <c r="I7" s="188" t="s">
        <v>19</v>
      </c>
      <c r="J7" s="188" t="s">
        <v>20</v>
      </c>
      <c r="K7" s="188" t="s">
        <v>21</v>
      </c>
      <c r="L7" s="188" t="s">
        <v>22</v>
      </c>
      <c r="M7" s="188" t="s">
        <v>23</v>
      </c>
      <c r="N7" s="192" t="s">
        <v>24</v>
      </c>
      <c r="O7" s="192" t="s">
        <v>25</v>
      </c>
      <c r="P7" s="192" t="s">
        <v>26</v>
      </c>
      <c r="Q7" s="192" t="s">
        <v>27</v>
      </c>
      <c r="R7" s="192" t="s">
        <v>28</v>
      </c>
      <c r="S7" s="192" t="s">
        <v>29</v>
      </c>
      <c r="T7" s="192" t="s">
        <v>30</v>
      </c>
      <c r="U7" s="192" t="s">
        <v>31</v>
      </c>
      <c r="V7" s="192" t="s">
        <v>32</v>
      </c>
      <c r="W7" s="192" t="s">
        <v>33</v>
      </c>
      <c r="X7" s="188" t="s">
        <v>34</v>
      </c>
      <c r="Y7" s="192" t="s">
        <v>35</v>
      </c>
      <c r="Z7" s="192" t="s">
        <v>36</v>
      </c>
      <c r="AA7" s="192" t="s">
        <v>37</v>
      </c>
      <c r="AB7" s="188" t="s">
        <v>38</v>
      </c>
      <c r="AC7" s="188" t="s">
        <v>39</v>
      </c>
      <c r="AD7" s="192" t="s">
        <v>40</v>
      </c>
      <c r="AE7" s="189" t="s">
        <v>10</v>
      </c>
      <c r="AF7" s="189" t="s">
        <v>41</v>
      </c>
      <c r="AG7" s="189" t="s">
        <v>42</v>
      </c>
      <c r="AH7" s="189" t="s">
        <v>43</v>
      </c>
      <c r="AI7" s="189" t="s">
        <v>44</v>
      </c>
    </row>
    <row r="8" spans="1:35" s="15" customFormat="1" ht="168.75" customHeight="1" x14ac:dyDescent="0.2">
      <c r="B8" s="194" t="s">
        <v>118</v>
      </c>
      <c r="C8" s="308" t="s">
        <v>162</v>
      </c>
      <c r="D8" s="194" t="s">
        <v>163</v>
      </c>
      <c r="E8" s="195" t="s">
        <v>164</v>
      </c>
      <c r="F8" s="194" t="s">
        <v>56</v>
      </c>
      <c r="G8" s="195" t="s">
        <v>165</v>
      </c>
      <c r="H8" s="195" t="s">
        <v>166</v>
      </c>
      <c r="I8" s="309" t="s">
        <v>167</v>
      </c>
      <c r="J8" s="195" t="s">
        <v>168</v>
      </c>
      <c r="K8" s="278" t="s">
        <v>49</v>
      </c>
      <c r="L8" s="278" t="s">
        <v>169</v>
      </c>
      <c r="M8" s="278" t="s">
        <v>49</v>
      </c>
      <c r="N8" s="16" t="s">
        <v>54</v>
      </c>
      <c r="O8" s="16">
        <v>3</v>
      </c>
      <c r="P8" s="16">
        <v>3</v>
      </c>
      <c r="Q8" s="17" t="str">
        <f t="shared" ref="Q8:Q15" si="0">IF(P8&lt;=4,"BAJO",(IF(P8&lt;=8,"MEDIO",IF(P8&lt;=20,"ALTO",IF(P8&lt;=40,"MUY ALTO")))))</f>
        <v>BAJO</v>
      </c>
      <c r="R8" s="16">
        <v>25</v>
      </c>
      <c r="S8" s="16">
        <f t="shared" ref="S8:S15" si="1">+R8*P8</f>
        <v>75</v>
      </c>
      <c r="T8" s="18" t="str">
        <f t="shared" ref="T8:T15" si="2">IF(AND(S8&gt;1,S8&lt;=20),"IV",IF(AND(S8&gt;=40,S8&lt;=120),"III",IF(AND(S8&gt;=150,S8&lt;=500),"II",IF(AND(S8&gt;=600,S8&lt;=4000),"I","N.A"))))</f>
        <v>III</v>
      </c>
      <c r="U8" s="17" t="str">
        <f t="shared" ref="U8:U15" si="3">IF(T8="II","Aceptable con control específico",(IF(T8="I","No aceptable",IF(T8="III","Mejorable",IF(T8="IV","Aceptable")))))</f>
        <v>Mejorable</v>
      </c>
      <c r="V8" s="196">
        <v>22</v>
      </c>
      <c r="W8" s="196">
        <v>4</v>
      </c>
      <c r="X8" s="197" t="s">
        <v>170</v>
      </c>
      <c r="Y8" s="196"/>
      <c r="Z8" s="276" t="s">
        <v>57</v>
      </c>
      <c r="AA8" s="276" t="s">
        <v>66</v>
      </c>
      <c r="AB8" s="276" t="s">
        <v>171</v>
      </c>
      <c r="AC8" s="277" t="s">
        <v>172</v>
      </c>
      <c r="AD8" s="277" t="s">
        <v>173</v>
      </c>
      <c r="AE8" s="199"/>
      <c r="AF8" s="200"/>
      <c r="AG8" s="200"/>
      <c r="AH8" s="200"/>
      <c r="AI8" s="27"/>
    </row>
    <row r="9" spans="1:35" s="15" customFormat="1" ht="158.25" customHeight="1" x14ac:dyDescent="0.2">
      <c r="B9" s="194" t="s">
        <v>118</v>
      </c>
      <c r="C9" s="308" t="s">
        <v>162</v>
      </c>
      <c r="D9" s="194" t="s">
        <v>163</v>
      </c>
      <c r="E9" s="195" t="s">
        <v>164</v>
      </c>
      <c r="F9" s="194" t="s">
        <v>56</v>
      </c>
      <c r="G9" s="195" t="s">
        <v>165</v>
      </c>
      <c r="H9" s="195" t="s">
        <v>174</v>
      </c>
      <c r="I9" s="195" t="s">
        <v>175</v>
      </c>
      <c r="J9" s="195" t="s">
        <v>176</v>
      </c>
      <c r="K9" s="278" t="s">
        <v>49</v>
      </c>
      <c r="L9" s="278" t="s">
        <v>49</v>
      </c>
      <c r="M9" s="275" t="s">
        <v>177</v>
      </c>
      <c r="N9" s="16" t="s">
        <v>54</v>
      </c>
      <c r="O9" s="16">
        <v>2</v>
      </c>
      <c r="P9" s="16">
        <v>2</v>
      </c>
      <c r="Q9" s="17" t="str">
        <f t="shared" si="0"/>
        <v>BAJO</v>
      </c>
      <c r="R9" s="16">
        <v>25</v>
      </c>
      <c r="S9" s="16">
        <f t="shared" si="1"/>
        <v>50</v>
      </c>
      <c r="T9" s="18" t="str">
        <f t="shared" si="2"/>
        <v>III</v>
      </c>
      <c r="U9" s="17" t="str">
        <f t="shared" si="3"/>
        <v>Mejorable</v>
      </c>
      <c r="V9" s="196">
        <v>22</v>
      </c>
      <c r="W9" s="196">
        <v>4</v>
      </c>
      <c r="X9" s="195" t="s">
        <v>176</v>
      </c>
      <c r="Y9" s="196"/>
      <c r="Z9" s="276" t="s">
        <v>57</v>
      </c>
      <c r="AA9" s="276" t="s">
        <v>66</v>
      </c>
      <c r="AB9" s="276" t="s">
        <v>171</v>
      </c>
      <c r="AC9" s="277" t="s">
        <v>178</v>
      </c>
      <c r="AD9" s="277" t="s">
        <v>179</v>
      </c>
      <c r="AE9" s="201"/>
      <c r="AF9" s="200"/>
      <c r="AG9" s="200"/>
      <c r="AH9" s="200"/>
      <c r="AI9" s="27"/>
    </row>
    <row r="10" spans="1:35" s="15" customFormat="1" ht="129.75" customHeight="1" x14ac:dyDescent="0.2">
      <c r="B10" s="194" t="s">
        <v>118</v>
      </c>
      <c r="C10" s="267" t="s">
        <v>180</v>
      </c>
      <c r="D10" s="194" t="s">
        <v>163</v>
      </c>
      <c r="E10" s="195" t="s">
        <v>164</v>
      </c>
      <c r="F10" s="194" t="s">
        <v>56</v>
      </c>
      <c r="G10" s="195" t="s">
        <v>181</v>
      </c>
      <c r="H10" s="195" t="s">
        <v>182</v>
      </c>
      <c r="I10" s="195" t="s">
        <v>182</v>
      </c>
      <c r="J10" s="195" t="s">
        <v>183</v>
      </c>
      <c r="K10" s="278" t="s">
        <v>49</v>
      </c>
      <c r="L10" s="278" t="s">
        <v>49</v>
      </c>
      <c r="M10" s="195" t="s">
        <v>184</v>
      </c>
      <c r="N10" s="16" t="s">
        <v>127</v>
      </c>
      <c r="O10" s="16">
        <v>3</v>
      </c>
      <c r="P10" s="16">
        <v>3</v>
      </c>
      <c r="Q10" s="17" t="str">
        <f t="shared" si="0"/>
        <v>BAJO</v>
      </c>
      <c r="R10" s="16">
        <v>25</v>
      </c>
      <c r="S10" s="16">
        <f t="shared" si="1"/>
        <v>75</v>
      </c>
      <c r="T10" s="19" t="str">
        <f t="shared" si="2"/>
        <v>III</v>
      </c>
      <c r="U10" s="17" t="str">
        <f t="shared" si="3"/>
        <v>Mejorable</v>
      </c>
      <c r="V10" s="196">
        <v>22</v>
      </c>
      <c r="W10" s="196">
        <v>4</v>
      </c>
      <c r="X10" s="197" t="s">
        <v>185</v>
      </c>
      <c r="Y10" s="196"/>
      <c r="Z10" s="276" t="s">
        <v>57</v>
      </c>
      <c r="AA10" s="276" t="s">
        <v>66</v>
      </c>
      <c r="AB10" s="279" t="s">
        <v>49</v>
      </c>
      <c r="AC10" s="197" t="s">
        <v>186</v>
      </c>
      <c r="AD10" s="197" t="s">
        <v>187</v>
      </c>
      <c r="AE10" s="201"/>
      <c r="AF10" s="200"/>
      <c r="AG10" s="200"/>
      <c r="AH10" s="200"/>
      <c r="AI10" s="202"/>
    </row>
    <row r="11" spans="1:35" s="15" customFormat="1" ht="158.25" customHeight="1" x14ac:dyDescent="0.2">
      <c r="B11" s="194" t="s">
        <v>118</v>
      </c>
      <c r="C11" s="308" t="s">
        <v>162</v>
      </c>
      <c r="D11" s="194" t="s">
        <v>163</v>
      </c>
      <c r="E11" s="195" t="s">
        <v>164</v>
      </c>
      <c r="F11" s="194" t="s">
        <v>56</v>
      </c>
      <c r="G11" s="195" t="s">
        <v>165</v>
      </c>
      <c r="H11" s="195" t="s">
        <v>188</v>
      </c>
      <c r="I11" s="307" t="s">
        <v>189</v>
      </c>
      <c r="J11" s="195" t="s">
        <v>190</v>
      </c>
      <c r="K11" s="278" t="s">
        <v>49</v>
      </c>
      <c r="L11" s="278" t="s">
        <v>49</v>
      </c>
      <c r="M11" s="278" t="s">
        <v>49</v>
      </c>
      <c r="N11" s="16" t="s">
        <v>54</v>
      </c>
      <c r="O11" s="16">
        <v>2</v>
      </c>
      <c r="P11" s="16">
        <v>2</v>
      </c>
      <c r="Q11" s="17" t="str">
        <f t="shared" ref="Q11:Q13" si="4">IF(P11&lt;=4,"BAJO",(IF(P11&lt;=8,"MEDIO",IF(P11&lt;=20,"ALTO",IF(P11&lt;=40,"MUY ALTO")))))</f>
        <v>BAJO</v>
      </c>
      <c r="R11" s="16">
        <v>25</v>
      </c>
      <c r="S11" s="16">
        <f t="shared" ref="S11:S13" si="5">+R11*P11</f>
        <v>50</v>
      </c>
      <c r="T11" s="18" t="str">
        <f t="shared" ref="T11:T13" si="6">IF(AND(S11&gt;1,S11&lt;=20),"IV",IF(AND(S11&gt;=40,S11&lt;=120),"III",IF(AND(S11&gt;=150,S11&lt;=500),"II",IF(AND(S11&gt;=600,S11&lt;=4000),"I","N.A"))))</f>
        <v>III</v>
      </c>
      <c r="U11" s="17" t="str">
        <f t="shared" ref="U11" si="7">IF(T11="II","Aceptable con control específico",(IF(T11="I","No aceptable",IF(T11="III","Mejorable",IF(T11="IV","Aceptable")))))</f>
        <v>Mejorable</v>
      </c>
      <c r="V11" s="196">
        <v>22</v>
      </c>
      <c r="W11" s="196">
        <v>4</v>
      </c>
      <c r="X11" s="195" t="s">
        <v>191</v>
      </c>
      <c r="Y11" s="196"/>
      <c r="Z11" s="276" t="s">
        <v>57</v>
      </c>
      <c r="AA11" s="276" t="s">
        <v>66</v>
      </c>
      <c r="AB11" s="276" t="s">
        <v>49</v>
      </c>
      <c r="AC11" s="277" t="s">
        <v>192</v>
      </c>
      <c r="AD11" s="277"/>
      <c r="AE11" s="201"/>
      <c r="AF11" s="200"/>
      <c r="AG11" s="200"/>
      <c r="AH11" s="200"/>
      <c r="AI11" s="27"/>
    </row>
    <row r="12" spans="1:35" s="15" customFormat="1" ht="225" x14ac:dyDescent="0.2">
      <c r="B12" s="194" t="s">
        <v>118</v>
      </c>
      <c r="C12" s="308" t="s">
        <v>162</v>
      </c>
      <c r="D12" s="194" t="s">
        <v>163</v>
      </c>
      <c r="E12" s="195" t="s">
        <v>164</v>
      </c>
      <c r="F12" s="194" t="s">
        <v>56</v>
      </c>
      <c r="G12" s="195" t="s">
        <v>193</v>
      </c>
      <c r="H12" s="195" t="s">
        <v>194</v>
      </c>
      <c r="I12" s="307" t="s">
        <v>195</v>
      </c>
      <c r="J12" s="195" t="s">
        <v>196</v>
      </c>
      <c r="K12" s="278" t="s">
        <v>49</v>
      </c>
      <c r="L12" s="278" t="s">
        <v>49</v>
      </c>
      <c r="M12" s="275" t="s">
        <v>197</v>
      </c>
      <c r="N12" s="16" t="s">
        <v>54</v>
      </c>
      <c r="O12" s="16">
        <v>3</v>
      </c>
      <c r="P12" s="16">
        <v>3</v>
      </c>
      <c r="Q12" s="17" t="str">
        <f t="shared" si="4"/>
        <v>BAJO</v>
      </c>
      <c r="R12" s="16">
        <v>25</v>
      </c>
      <c r="S12" s="16">
        <f t="shared" si="5"/>
        <v>75</v>
      </c>
      <c r="T12" s="19" t="str">
        <f t="shared" si="6"/>
        <v>III</v>
      </c>
      <c r="U12" s="17" t="str">
        <f>IF(T12="II","Aceptable con control específico",(IF(T12="I","No aceptable",IF(T12="III","Mejorable",IF(T12="IV","Aceptable")))))</f>
        <v>Mejorable</v>
      </c>
      <c r="V12" s="196">
        <v>22</v>
      </c>
      <c r="W12" s="196">
        <v>4</v>
      </c>
      <c r="X12" s="197" t="s">
        <v>198</v>
      </c>
      <c r="Y12" s="196" t="s">
        <v>56</v>
      </c>
      <c r="Z12" s="276" t="s">
        <v>57</v>
      </c>
      <c r="AA12" s="276" t="s">
        <v>57</v>
      </c>
      <c r="AB12" s="203"/>
      <c r="AC12" s="277" t="s">
        <v>199</v>
      </c>
      <c r="AD12" s="279" t="s">
        <v>59</v>
      </c>
      <c r="AE12" s="199" t="s">
        <v>130</v>
      </c>
      <c r="AF12" s="200"/>
      <c r="AG12" s="200"/>
      <c r="AH12" s="200"/>
      <c r="AI12" s="27"/>
    </row>
    <row r="13" spans="1:35" s="15" customFormat="1" ht="158.25" customHeight="1" x14ac:dyDescent="0.2">
      <c r="B13" s="194" t="s">
        <v>118</v>
      </c>
      <c r="C13" s="267" t="s">
        <v>119</v>
      </c>
      <c r="D13" s="194" t="s">
        <v>163</v>
      </c>
      <c r="E13" s="195" t="s">
        <v>164</v>
      </c>
      <c r="F13" s="194" t="s">
        <v>56</v>
      </c>
      <c r="G13" s="195" t="s">
        <v>131</v>
      </c>
      <c r="H13" s="269" t="s">
        <v>136</v>
      </c>
      <c r="I13" s="307" t="s">
        <v>195</v>
      </c>
      <c r="J13" s="195" t="s">
        <v>137</v>
      </c>
      <c r="K13" s="278" t="s">
        <v>108</v>
      </c>
      <c r="L13" s="278" t="s">
        <v>108</v>
      </c>
      <c r="M13" s="278" t="s">
        <v>108</v>
      </c>
      <c r="N13" s="16" t="s">
        <v>54</v>
      </c>
      <c r="O13" s="16">
        <v>2</v>
      </c>
      <c r="P13" s="16">
        <v>2</v>
      </c>
      <c r="Q13" s="17" t="str">
        <f t="shared" si="4"/>
        <v>BAJO</v>
      </c>
      <c r="R13" s="16">
        <v>25</v>
      </c>
      <c r="S13" s="16">
        <f t="shared" si="5"/>
        <v>50</v>
      </c>
      <c r="T13" s="280" t="str">
        <f t="shared" si="6"/>
        <v>III</v>
      </c>
      <c r="U13" s="17" t="str">
        <f t="shared" ref="U13" si="8">IF(T13="II","Aceptable con control específico",(IF(T13="I","No aceptable",IF(T13="III","Mejorable",IF(T13="IV","Aceptable")))))</f>
        <v>Mejorable</v>
      </c>
      <c r="V13" s="196">
        <v>22</v>
      </c>
      <c r="W13" s="196">
        <v>4</v>
      </c>
      <c r="X13" s="195" t="s">
        <v>200</v>
      </c>
      <c r="Y13" s="196"/>
      <c r="Z13" s="276" t="s">
        <v>57</v>
      </c>
      <c r="AA13" s="276" t="s">
        <v>66</v>
      </c>
      <c r="AB13" s="203"/>
      <c r="AC13" s="277" t="s">
        <v>134</v>
      </c>
      <c r="AD13" s="204"/>
      <c r="AE13" s="201" t="s">
        <v>135</v>
      </c>
      <c r="AF13" s="200"/>
      <c r="AG13" s="200"/>
      <c r="AH13" s="200"/>
      <c r="AI13" s="27"/>
    </row>
    <row r="14" spans="1:35" s="15" customFormat="1" ht="183.75" customHeight="1" x14ac:dyDescent="0.2">
      <c r="B14" s="194" t="s">
        <v>118</v>
      </c>
      <c r="C14" s="308" t="s">
        <v>162</v>
      </c>
      <c r="D14" s="194" t="s">
        <v>163</v>
      </c>
      <c r="E14" s="195" t="s">
        <v>164</v>
      </c>
      <c r="F14" s="194" t="s">
        <v>56</v>
      </c>
      <c r="G14" s="195" t="s">
        <v>50</v>
      </c>
      <c r="H14" s="195" t="s">
        <v>201</v>
      </c>
      <c r="I14" s="195" t="s">
        <v>202</v>
      </c>
      <c r="J14" s="195" t="s">
        <v>53</v>
      </c>
      <c r="K14" s="278" t="s">
        <v>49</v>
      </c>
      <c r="L14" s="278" t="s">
        <v>49</v>
      </c>
      <c r="M14" s="278" t="s">
        <v>49</v>
      </c>
      <c r="N14" s="16" t="s">
        <v>54</v>
      </c>
      <c r="O14" s="16">
        <v>4</v>
      </c>
      <c r="P14" s="16">
        <v>4</v>
      </c>
      <c r="Q14" s="17" t="str">
        <f>IF(P14&lt;=4,"BAJO",(IF(P14&lt;=8,"MEDIO",IF(P14&lt;=20,"ALTO",IF(P14&lt;=40,"MUY ALTO")))))</f>
        <v>BAJO</v>
      </c>
      <c r="R14" s="16">
        <v>10</v>
      </c>
      <c r="S14" s="16">
        <f>+R14*P14</f>
        <v>40</v>
      </c>
      <c r="T14" s="19" t="str">
        <f>IF(AND(S14&gt;1,S14&lt;=20),"IV",IF(AND(S14&gt;=40,S14&lt;=120),"III",IF(AND(S14&gt;=150,S14&lt;=500),"II",IF(AND(S14&gt;=600,S14&lt;=4000),"I","N.A"))))</f>
        <v>III</v>
      </c>
      <c r="U14" s="17" t="str">
        <f>IF(T14="II","Aceptable con control específico",(IF(T14="I","No aceptable",IF(T14="III","Mejorable",IF(T14="IV","Aceptable")))))</f>
        <v>Mejorable</v>
      </c>
      <c r="V14" s="196">
        <v>22</v>
      </c>
      <c r="W14" s="196">
        <v>4</v>
      </c>
      <c r="X14" s="197" t="s">
        <v>55</v>
      </c>
      <c r="Y14" s="196" t="s">
        <v>56</v>
      </c>
      <c r="Z14" s="276" t="s">
        <v>57</v>
      </c>
      <c r="AA14" s="276" t="s">
        <v>66</v>
      </c>
      <c r="AB14" s="279" t="s">
        <v>49</v>
      </c>
      <c r="AC14" s="277" t="s">
        <v>203</v>
      </c>
      <c r="AD14" s="204"/>
      <c r="AE14" s="201" t="s">
        <v>60</v>
      </c>
      <c r="AF14" s="202"/>
      <c r="AG14" s="202"/>
      <c r="AH14" s="202"/>
      <c r="AI14" s="202"/>
    </row>
    <row r="15" spans="1:35" s="15" customFormat="1" ht="161.25" customHeight="1" x14ac:dyDescent="0.2">
      <c r="B15" s="194" t="s">
        <v>118</v>
      </c>
      <c r="C15" s="308" t="s">
        <v>162</v>
      </c>
      <c r="D15" s="194" t="s">
        <v>163</v>
      </c>
      <c r="E15" s="195" t="s">
        <v>164</v>
      </c>
      <c r="F15" s="194" t="s">
        <v>56</v>
      </c>
      <c r="G15" s="195" t="s">
        <v>204</v>
      </c>
      <c r="H15" s="274" t="s">
        <v>205</v>
      </c>
      <c r="I15" s="270" t="s">
        <v>206</v>
      </c>
      <c r="J15" s="270" t="s">
        <v>206</v>
      </c>
      <c r="K15" s="304" t="s">
        <v>207</v>
      </c>
      <c r="L15" s="278" t="s">
        <v>49</v>
      </c>
      <c r="M15" s="278" t="s">
        <v>49</v>
      </c>
      <c r="N15" s="16">
        <v>2</v>
      </c>
      <c r="O15" s="16">
        <v>3</v>
      </c>
      <c r="P15" s="16">
        <f t="shared" ref="P15" si="9">+O15*N15</f>
        <v>6</v>
      </c>
      <c r="Q15" s="17" t="str">
        <f t="shared" si="0"/>
        <v>MEDIO</v>
      </c>
      <c r="R15" s="16">
        <v>10</v>
      </c>
      <c r="S15" s="16">
        <f t="shared" si="1"/>
        <v>60</v>
      </c>
      <c r="T15" s="18" t="str">
        <f t="shared" si="2"/>
        <v>III</v>
      </c>
      <c r="U15" s="17" t="str">
        <f t="shared" si="3"/>
        <v>Mejorable</v>
      </c>
      <c r="V15" s="196">
        <v>22</v>
      </c>
      <c r="W15" s="196">
        <v>4</v>
      </c>
      <c r="X15" s="310" t="s">
        <v>73</v>
      </c>
      <c r="Y15" s="196"/>
      <c r="Z15" s="276" t="s">
        <v>57</v>
      </c>
      <c r="AA15" s="276" t="s">
        <v>66</v>
      </c>
      <c r="AB15" s="276" t="s">
        <v>208</v>
      </c>
      <c r="AC15" s="277" t="s">
        <v>209</v>
      </c>
      <c r="AD15" s="204"/>
      <c r="AE15" s="201"/>
      <c r="AF15" s="202"/>
      <c r="AG15" s="202"/>
      <c r="AH15" s="202"/>
      <c r="AI15" s="202"/>
    </row>
    <row r="16" spans="1:35" s="15" customFormat="1" ht="129.75" customHeight="1" x14ac:dyDescent="0.2">
      <c r="B16" s="194" t="s">
        <v>118</v>
      </c>
      <c r="C16" s="308" t="s">
        <v>162</v>
      </c>
      <c r="D16" s="194" t="s">
        <v>163</v>
      </c>
      <c r="E16" s="195" t="s">
        <v>164</v>
      </c>
      <c r="F16" s="194" t="s">
        <v>49</v>
      </c>
      <c r="G16" s="195" t="s">
        <v>204</v>
      </c>
      <c r="H16" s="274" t="s">
        <v>210</v>
      </c>
      <c r="I16" s="270" t="s">
        <v>211</v>
      </c>
      <c r="J16" s="195" t="s">
        <v>212</v>
      </c>
      <c r="K16" s="278" t="s">
        <v>49</v>
      </c>
      <c r="L16" s="278" t="s">
        <v>49</v>
      </c>
      <c r="M16" s="278" t="s">
        <v>49</v>
      </c>
      <c r="N16" s="16">
        <v>2</v>
      </c>
      <c r="O16" s="16">
        <v>2</v>
      </c>
      <c r="P16" s="16">
        <f t="shared" ref="P16" si="10">+O16*N16</f>
        <v>4</v>
      </c>
      <c r="Q16" s="17" t="str">
        <f t="shared" ref="Q16" si="11">IF(P16&lt;=4,"BAJO",(IF(P16&lt;=8,"MEDIO",IF(P16&lt;=20,"ALTO",IF(P16&lt;=40,"MUY ALTO")))))</f>
        <v>BAJO</v>
      </c>
      <c r="R16" s="16">
        <v>25</v>
      </c>
      <c r="S16" s="16">
        <f t="shared" ref="S16" si="12">+R16*P16</f>
        <v>100</v>
      </c>
      <c r="T16" s="19" t="str">
        <f t="shared" ref="T16" si="13">IF(AND(S16&gt;1,S16&lt;=20),"IV",IF(AND(S16&gt;=40,S16&lt;=120),"III",IF(AND(S16&gt;=150,S16&lt;=500),"II",IF(AND(S16&gt;=600,S16&lt;=4000),"I","N.A"))))</f>
        <v>III</v>
      </c>
      <c r="U16" s="17" t="str">
        <f t="shared" ref="U16" si="14">IF(T16="II","Aceptable con control específico",(IF(T16="I","No aceptable",IF(T16="III","Mejorable",IF(T16="IV","Aceptable")))))</f>
        <v>Mejorable</v>
      </c>
      <c r="V16" s="196">
        <v>22</v>
      </c>
      <c r="W16" s="196">
        <v>4</v>
      </c>
      <c r="X16" s="195" t="s">
        <v>212</v>
      </c>
      <c r="Y16" s="196" t="s">
        <v>56</v>
      </c>
      <c r="Z16" s="276" t="s">
        <v>57</v>
      </c>
      <c r="AA16" s="276" t="s">
        <v>66</v>
      </c>
      <c r="AB16" s="276" t="s">
        <v>213</v>
      </c>
      <c r="AC16" s="277" t="s">
        <v>214</v>
      </c>
      <c r="AD16" s="277" t="s">
        <v>215</v>
      </c>
      <c r="AE16" s="201"/>
      <c r="AF16" s="200"/>
      <c r="AG16" s="200"/>
      <c r="AH16" s="200"/>
      <c r="AI16" s="202"/>
    </row>
    <row r="17" spans="2:35" s="15" customFormat="1" ht="177.75" customHeight="1" x14ac:dyDescent="0.2">
      <c r="B17" s="194" t="s">
        <v>118</v>
      </c>
      <c r="C17" s="308" t="s">
        <v>162</v>
      </c>
      <c r="D17" s="194" t="s">
        <v>163</v>
      </c>
      <c r="E17" s="195" t="s">
        <v>164</v>
      </c>
      <c r="F17" s="194" t="s">
        <v>56</v>
      </c>
      <c r="G17" s="195" t="s">
        <v>69</v>
      </c>
      <c r="H17" s="195" t="s">
        <v>70</v>
      </c>
      <c r="I17" s="195" t="s">
        <v>71</v>
      </c>
      <c r="J17" s="195" t="s">
        <v>216</v>
      </c>
      <c r="K17" s="278" t="s">
        <v>49</v>
      </c>
      <c r="L17" s="278" t="s">
        <v>49</v>
      </c>
      <c r="M17" s="278" t="s">
        <v>49</v>
      </c>
      <c r="N17" s="16">
        <v>2</v>
      </c>
      <c r="O17" s="16">
        <v>1</v>
      </c>
      <c r="P17" s="16">
        <f t="shared" ref="P17:P19" si="15">+O17*N17</f>
        <v>2</v>
      </c>
      <c r="Q17" s="17" t="str">
        <f t="shared" ref="Q17:Q19" si="16">IF(P17&lt;=4,"BAJO",(IF(P17&lt;=8,"MEDIO",IF(P17&lt;=20,"ALTO",IF(P17&lt;=40,"MUY ALTO")))))</f>
        <v>BAJO</v>
      </c>
      <c r="R17" s="16">
        <v>60</v>
      </c>
      <c r="S17" s="16">
        <f t="shared" ref="S17:S19" si="17">+R17*P17</f>
        <v>120</v>
      </c>
      <c r="T17" s="19" t="str">
        <f t="shared" ref="T17:T19" si="18">IF(AND(S17&gt;1,S17&lt;=20),"IV",IF(AND(S17&gt;=40,S17&lt;=120),"III",IF(AND(S17&gt;=150,S17&lt;=500),"II",IF(AND(S17&gt;=600,S17&lt;=4000),"I","N.A"))))</f>
        <v>III</v>
      </c>
      <c r="U17" s="17" t="str">
        <f t="shared" ref="U17:U19" si="19">IF(T17="II","Aceptable con control específico",(IF(T17="I","No aceptable",IF(T17="III","Mejorable",IF(T17="IV","Aceptable")))))</f>
        <v>Mejorable</v>
      </c>
      <c r="V17" s="196">
        <v>22</v>
      </c>
      <c r="W17" s="196">
        <v>4</v>
      </c>
      <c r="X17" s="197" t="s">
        <v>73</v>
      </c>
      <c r="Y17" s="196" t="s">
        <v>56</v>
      </c>
      <c r="Z17" s="276" t="s">
        <v>57</v>
      </c>
      <c r="AA17" s="276" t="s">
        <v>66</v>
      </c>
      <c r="AB17" s="203"/>
      <c r="AC17" s="277" t="s">
        <v>74</v>
      </c>
      <c r="AD17" s="204"/>
      <c r="AE17" s="201" t="s">
        <v>75</v>
      </c>
      <c r="AF17" s="200"/>
      <c r="AG17" s="200"/>
      <c r="AH17" s="200"/>
      <c r="AI17" s="27"/>
    </row>
    <row r="18" spans="2:35" s="15" customFormat="1" ht="177.75" customHeight="1" x14ac:dyDescent="0.2">
      <c r="B18" s="194" t="s">
        <v>118</v>
      </c>
      <c r="C18" s="308" t="s">
        <v>162</v>
      </c>
      <c r="D18" s="194" t="s">
        <v>163</v>
      </c>
      <c r="E18" s="195" t="s">
        <v>164</v>
      </c>
      <c r="F18" s="194" t="s">
        <v>56</v>
      </c>
      <c r="G18" s="195" t="s">
        <v>217</v>
      </c>
      <c r="H18" s="195" t="s">
        <v>218</v>
      </c>
      <c r="I18" s="195" t="s">
        <v>219</v>
      </c>
      <c r="J18" s="195" t="s">
        <v>220</v>
      </c>
      <c r="K18" s="304" t="s">
        <v>207</v>
      </c>
      <c r="L18" s="304" t="s">
        <v>221</v>
      </c>
      <c r="M18" s="304" t="s">
        <v>222</v>
      </c>
      <c r="N18" s="16">
        <v>2</v>
      </c>
      <c r="O18" s="16">
        <v>1</v>
      </c>
      <c r="P18" s="16">
        <f t="shared" ref="P18" si="20">+O18*N18</f>
        <v>2</v>
      </c>
      <c r="Q18" s="17" t="str">
        <f t="shared" ref="Q18" si="21">IF(P18&lt;=4,"BAJO",(IF(P18&lt;=8,"MEDIO",IF(P18&lt;=20,"ALTO",IF(P18&lt;=40,"MUY ALTO")))))</f>
        <v>BAJO</v>
      </c>
      <c r="R18" s="16">
        <v>60</v>
      </c>
      <c r="S18" s="16">
        <f t="shared" ref="S18" si="22">+R18*P18</f>
        <v>120</v>
      </c>
      <c r="T18" s="19" t="str">
        <f t="shared" ref="T18" si="23">IF(AND(S18&gt;1,S18&lt;=20),"IV",IF(AND(S18&gt;=40,S18&lt;=120),"III",IF(AND(S18&gt;=150,S18&lt;=500),"II",IF(AND(S18&gt;=600,S18&lt;=4000),"I","N.A"))))</f>
        <v>III</v>
      </c>
      <c r="U18" s="17" t="str">
        <f t="shared" ref="U18" si="24">IF(T18="II","Aceptable con control específico",(IF(T18="I","No aceptable",IF(T18="III","Mejorable",IF(T18="IV","Aceptable")))))</f>
        <v>Mejorable</v>
      </c>
      <c r="V18" s="196">
        <v>22</v>
      </c>
      <c r="W18" s="196">
        <v>4</v>
      </c>
      <c r="X18" s="197" t="s">
        <v>73</v>
      </c>
      <c r="Y18" s="196" t="s">
        <v>56</v>
      </c>
      <c r="Z18" s="276" t="s">
        <v>57</v>
      </c>
      <c r="AA18" s="276" t="s">
        <v>66</v>
      </c>
      <c r="AB18" s="203"/>
      <c r="AC18" s="277" t="s">
        <v>223</v>
      </c>
      <c r="AD18" s="204"/>
      <c r="AE18" s="201" t="s">
        <v>75</v>
      </c>
      <c r="AF18" s="200"/>
      <c r="AG18" s="200"/>
      <c r="AH18" s="200"/>
      <c r="AI18" s="27"/>
    </row>
    <row r="19" spans="2:35" s="15" customFormat="1" ht="159" customHeight="1" x14ac:dyDescent="0.2">
      <c r="B19" s="194" t="s">
        <v>118</v>
      </c>
      <c r="C19" s="308" t="s">
        <v>162</v>
      </c>
      <c r="D19" s="194" t="s">
        <v>163</v>
      </c>
      <c r="E19" s="195" t="s">
        <v>164</v>
      </c>
      <c r="F19" s="194" t="s">
        <v>49</v>
      </c>
      <c r="G19" s="195" t="s">
        <v>87</v>
      </c>
      <c r="H19" s="274" t="s">
        <v>224</v>
      </c>
      <c r="I19" s="270" t="s">
        <v>225</v>
      </c>
      <c r="J19" s="197" t="s">
        <v>226</v>
      </c>
      <c r="K19" s="278" t="s">
        <v>49</v>
      </c>
      <c r="L19" s="278" t="s">
        <v>49</v>
      </c>
      <c r="M19" s="278" t="s">
        <v>49</v>
      </c>
      <c r="N19" s="16">
        <v>2</v>
      </c>
      <c r="O19" s="16">
        <v>1</v>
      </c>
      <c r="P19" s="16">
        <f t="shared" si="15"/>
        <v>2</v>
      </c>
      <c r="Q19" s="17" t="str">
        <f t="shared" si="16"/>
        <v>BAJO</v>
      </c>
      <c r="R19" s="16">
        <v>60</v>
      </c>
      <c r="S19" s="16">
        <f t="shared" si="17"/>
        <v>120</v>
      </c>
      <c r="T19" s="18" t="str">
        <f t="shared" si="18"/>
        <v>III</v>
      </c>
      <c r="U19" s="17" t="str">
        <f t="shared" si="19"/>
        <v>Mejorable</v>
      </c>
      <c r="V19" s="196">
        <v>22</v>
      </c>
      <c r="W19" s="196">
        <v>4</v>
      </c>
      <c r="X19" s="197" t="s">
        <v>226</v>
      </c>
      <c r="Y19" s="196"/>
      <c r="Z19" s="276" t="s">
        <v>57</v>
      </c>
      <c r="AA19" s="276" t="s">
        <v>66</v>
      </c>
      <c r="AB19" s="276" t="s">
        <v>227</v>
      </c>
      <c r="AC19" s="277" t="s">
        <v>228</v>
      </c>
      <c r="AD19" s="277" t="s">
        <v>229</v>
      </c>
      <c r="AE19" s="201"/>
      <c r="AF19" s="202"/>
      <c r="AG19" s="202"/>
      <c r="AH19" s="202"/>
      <c r="AI19" s="202"/>
    </row>
    <row r="20" spans="2:35" s="15" customFormat="1" ht="183.75" customHeight="1" x14ac:dyDescent="0.2">
      <c r="B20" s="194" t="s">
        <v>118</v>
      </c>
      <c r="C20" s="308" t="s">
        <v>162</v>
      </c>
      <c r="D20" s="194" t="s">
        <v>163</v>
      </c>
      <c r="E20" s="195" t="s">
        <v>164</v>
      </c>
      <c r="F20" s="194" t="s">
        <v>56</v>
      </c>
      <c r="G20" s="195" t="s">
        <v>113</v>
      </c>
      <c r="H20" s="195" t="s">
        <v>230</v>
      </c>
      <c r="I20" s="195" t="s">
        <v>231</v>
      </c>
      <c r="J20" s="195" t="s">
        <v>102</v>
      </c>
      <c r="K20" s="278" t="s">
        <v>49</v>
      </c>
      <c r="L20" s="278" t="s">
        <v>49</v>
      </c>
      <c r="M20" s="278" t="s">
        <v>49</v>
      </c>
      <c r="N20" s="16">
        <v>1</v>
      </c>
      <c r="O20" s="16">
        <v>4</v>
      </c>
      <c r="P20" s="16">
        <f t="shared" ref="P20" si="25">+O20*N20</f>
        <v>4</v>
      </c>
      <c r="Q20" s="17" t="str">
        <f t="shared" ref="Q20" si="26">IF(P20&lt;=4,"BAJO",(IF(P20&lt;=8,"MEDIO",IF(P20&lt;=20,"ALTO",IF(P20&lt;=40,"MUY ALTO")))))</f>
        <v>BAJO</v>
      </c>
      <c r="R20" s="16">
        <v>100</v>
      </c>
      <c r="S20" s="16">
        <f t="shared" ref="S20" si="27">+R20*P20</f>
        <v>400</v>
      </c>
      <c r="T20" s="19" t="str">
        <f t="shared" ref="T20" si="28">IF(AND(S20&gt;1,S20&lt;=20),"IV",IF(AND(S20&gt;=40,S20&lt;=120),"III",IF(AND(S20&gt;=150,S20&lt;=500),"II",IF(AND(S20&gt;=600,S20&lt;=4000),"I","N.A"))))</f>
        <v>II</v>
      </c>
      <c r="U20" s="17" t="str">
        <f t="shared" ref="U20" si="29">IF(T20="II","Aceptable con control específico",(IF(T20="I","No aceptable",IF(T20="III","Mejorable",IF(T20="IV","Aceptable")))))</f>
        <v>Aceptable con control específico</v>
      </c>
      <c r="V20" s="196">
        <v>22</v>
      </c>
      <c r="W20" s="196">
        <v>4</v>
      </c>
      <c r="X20" s="197" t="s">
        <v>73</v>
      </c>
      <c r="Y20" s="196" t="s">
        <v>56</v>
      </c>
      <c r="Z20" s="276" t="s">
        <v>57</v>
      </c>
      <c r="AA20" s="276" t="s">
        <v>66</v>
      </c>
      <c r="AB20" s="279"/>
      <c r="AC20" s="277" t="s">
        <v>117</v>
      </c>
      <c r="AD20" s="204"/>
      <c r="AE20" s="201" t="s">
        <v>75</v>
      </c>
      <c r="AF20" s="202"/>
      <c r="AG20" s="202"/>
      <c r="AH20" s="202"/>
      <c r="AI20" s="202"/>
    </row>
    <row r="21" spans="2:35" s="15" customFormat="1" ht="183.75" customHeight="1" x14ac:dyDescent="0.2">
      <c r="B21" s="194" t="s">
        <v>118</v>
      </c>
      <c r="C21" s="308" t="s">
        <v>162</v>
      </c>
      <c r="D21" s="194" t="s">
        <v>163</v>
      </c>
      <c r="E21" s="195" t="s">
        <v>164</v>
      </c>
      <c r="F21" s="194" t="s">
        <v>56</v>
      </c>
      <c r="G21" s="195" t="s">
        <v>99</v>
      </c>
      <c r="H21" s="195" t="s">
        <v>100</v>
      </c>
      <c r="I21" s="195" t="s">
        <v>232</v>
      </c>
      <c r="J21" s="195" t="s">
        <v>102</v>
      </c>
      <c r="K21" s="278" t="s">
        <v>49</v>
      </c>
      <c r="L21" s="278" t="s">
        <v>49</v>
      </c>
      <c r="M21" s="278" t="s">
        <v>49</v>
      </c>
      <c r="N21" s="16">
        <v>2</v>
      </c>
      <c r="O21" s="16">
        <v>2</v>
      </c>
      <c r="P21" s="16">
        <f t="shared" ref="P21:P24" si="30">+O21*N21</f>
        <v>4</v>
      </c>
      <c r="Q21" s="17" t="str">
        <f t="shared" ref="Q21:Q24" si="31">IF(P21&lt;=4,"BAJO",(IF(P21&lt;=8,"MEDIO",IF(P21&lt;=20,"ALTO",IF(P21&lt;=40,"MUY ALTO")))))</f>
        <v>BAJO</v>
      </c>
      <c r="R21" s="16">
        <v>100</v>
      </c>
      <c r="S21" s="16">
        <f t="shared" ref="S21:S24" si="32">+R21*P21</f>
        <v>400</v>
      </c>
      <c r="T21" s="19" t="str">
        <f t="shared" ref="T21:T22" si="33">IF(AND(S21&gt;1,S21&lt;=20),"IV",IF(AND(S21&gt;=40,S21&lt;=120),"III",IF(AND(S21&gt;=150,S21&lt;=500),"II",IF(AND(S21&gt;=600,S21&lt;=4000),"I","N.A"))))</f>
        <v>II</v>
      </c>
      <c r="U21" s="17" t="str">
        <f t="shared" ref="U21:U24" si="34">IF(T21="II","Aceptable con control específico",(IF(T21="I","No aceptable",IF(T21="III","Mejorable",IF(T21="IV","Aceptable")))))</f>
        <v>Aceptable con control específico</v>
      </c>
      <c r="V21" s="196">
        <v>22</v>
      </c>
      <c r="W21" s="196">
        <v>4</v>
      </c>
      <c r="X21" s="197" t="s">
        <v>73</v>
      </c>
      <c r="Y21" s="196" t="s">
        <v>56</v>
      </c>
      <c r="Z21" s="276" t="s">
        <v>57</v>
      </c>
      <c r="AA21" s="276" t="s">
        <v>66</v>
      </c>
      <c r="AB21" s="276" t="s">
        <v>161</v>
      </c>
      <c r="AC21" s="277" t="s">
        <v>92</v>
      </c>
      <c r="AD21" s="204"/>
      <c r="AE21" s="201"/>
      <c r="AF21" s="202"/>
      <c r="AG21" s="202"/>
      <c r="AH21" s="202"/>
      <c r="AI21" s="202"/>
    </row>
    <row r="22" spans="2:35" s="15" customFormat="1" ht="171" customHeight="1" x14ac:dyDescent="0.2">
      <c r="B22" s="194" t="s">
        <v>118</v>
      </c>
      <c r="C22" s="308" t="s">
        <v>233</v>
      </c>
      <c r="D22" s="194" t="s">
        <v>163</v>
      </c>
      <c r="E22" s="195" t="s">
        <v>164</v>
      </c>
      <c r="F22" s="194" t="s">
        <v>56</v>
      </c>
      <c r="G22" s="195" t="s">
        <v>149</v>
      </c>
      <c r="H22" s="195" t="s">
        <v>234</v>
      </c>
      <c r="I22" s="195" t="s">
        <v>235</v>
      </c>
      <c r="J22" s="195" t="s">
        <v>96</v>
      </c>
      <c r="K22" s="275" t="s">
        <v>91</v>
      </c>
      <c r="L22" s="278" t="s">
        <v>49</v>
      </c>
      <c r="M22" s="278" t="s">
        <v>49</v>
      </c>
      <c r="N22" s="16">
        <v>2</v>
      </c>
      <c r="O22" s="16">
        <v>2</v>
      </c>
      <c r="P22" s="16">
        <f t="shared" si="30"/>
        <v>4</v>
      </c>
      <c r="Q22" s="17" t="str">
        <f t="shared" si="31"/>
        <v>BAJO</v>
      </c>
      <c r="R22" s="16">
        <v>10</v>
      </c>
      <c r="S22" s="16">
        <f t="shared" si="32"/>
        <v>40</v>
      </c>
      <c r="T22" s="19" t="str">
        <f t="shared" si="33"/>
        <v>III</v>
      </c>
      <c r="U22" s="17" t="str">
        <f t="shared" si="34"/>
        <v>Mejorable</v>
      </c>
      <c r="V22" s="196">
        <v>22</v>
      </c>
      <c r="W22" s="196">
        <v>0.5</v>
      </c>
      <c r="X22" s="197" t="s">
        <v>97</v>
      </c>
      <c r="Y22" s="196" t="s">
        <v>56</v>
      </c>
      <c r="Z22" s="276" t="s">
        <v>66</v>
      </c>
      <c r="AA22" s="276" t="s">
        <v>66</v>
      </c>
      <c r="AB22" s="276" t="s">
        <v>85</v>
      </c>
      <c r="AC22" s="277" t="s">
        <v>98</v>
      </c>
      <c r="AD22" s="279" t="s">
        <v>59</v>
      </c>
      <c r="AE22" s="201"/>
      <c r="AF22" s="200"/>
      <c r="AG22" s="200"/>
      <c r="AH22" s="200"/>
      <c r="AI22" s="202"/>
    </row>
    <row r="23" spans="2:35" s="15" customFormat="1" ht="170.25" customHeight="1" x14ac:dyDescent="0.2">
      <c r="B23" s="194" t="s">
        <v>118</v>
      </c>
      <c r="C23" s="308" t="s">
        <v>162</v>
      </c>
      <c r="D23" s="194" t="s">
        <v>163</v>
      </c>
      <c r="E23" s="195" t="s">
        <v>164</v>
      </c>
      <c r="F23" s="194" t="s">
        <v>56</v>
      </c>
      <c r="G23" s="195" t="s">
        <v>236</v>
      </c>
      <c r="H23" s="195" t="s">
        <v>237</v>
      </c>
      <c r="I23" s="195" t="s">
        <v>784</v>
      </c>
      <c r="J23" s="195" t="s">
        <v>121</v>
      </c>
      <c r="K23" s="278" t="s">
        <v>49</v>
      </c>
      <c r="L23" s="278" t="s">
        <v>49</v>
      </c>
      <c r="M23" s="278" t="s">
        <v>49</v>
      </c>
      <c r="N23" s="16">
        <v>2</v>
      </c>
      <c r="O23" s="16">
        <v>2</v>
      </c>
      <c r="P23" s="16">
        <f t="shared" si="30"/>
        <v>4</v>
      </c>
      <c r="Q23" s="17" t="str">
        <f t="shared" si="31"/>
        <v>BAJO</v>
      </c>
      <c r="R23" s="16">
        <v>25</v>
      </c>
      <c r="S23" s="16">
        <f t="shared" si="32"/>
        <v>100</v>
      </c>
      <c r="T23" s="19" t="str">
        <f t="shared" ref="T23:T24" si="35">IF(AND(S23&gt;1,S23&lt;=20),"IV",IF(AND(S23&gt;=40,S23&lt;=120),"III",IF(AND(S23&gt;=150,S23&lt;=500),"II",IF(AND(S23&gt;=600,S23&lt;=4000),"I","N.A"))))</f>
        <v>III</v>
      </c>
      <c r="U23" s="17" t="str">
        <f t="shared" si="34"/>
        <v>Mejorable</v>
      </c>
      <c r="V23" s="196">
        <v>22</v>
      </c>
      <c r="W23" s="196">
        <v>4</v>
      </c>
      <c r="X23" s="197" t="s">
        <v>121</v>
      </c>
      <c r="Y23" s="196"/>
      <c r="Z23" s="276" t="s">
        <v>57</v>
      </c>
      <c r="AA23" s="276" t="s">
        <v>66</v>
      </c>
      <c r="AB23" s="198"/>
      <c r="AC23" s="197" t="s">
        <v>238</v>
      </c>
      <c r="AD23" s="197"/>
      <c r="AE23" s="201"/>
      <c r="AF23" s="200"/>
      <c r="AG23" s="200"/>
      <c r="AH23" s="200"/>
      <c r="AI23" s="202"/>
    </row>
    <row r="24" spans="2:35" s="15" customFormat="1" ht="180" customHeight="1" x14ac:dyDescent="0.2">
      <c r="B24" s="194" t="s">
        <v>118</v>
      </c>
      <c r="C24" s="308" t="s">
        <v>162</v>
      </c>
      <c r="D24" s="194" t="s">
        <v>163</v>
      </c>
      <c r="E24" s="195" t="s">
        <v>164</v>
      </c>
      <c r="F24" s="194" t="s">
        <v>56</v>
      </c>
      <c r="G24" s="195" t="s">
        <v>144</v>
      </c>
      <c r="H24" s="195" t="s">
        <v>239</v>
      </c>
      <c r="I24" s="307" t="s">
        <v>240</v>
      </c>
      <c r="J24" s="306" t="s">
        <v>241</v>
      </c>
      <c r="K24" s="278" t="s">
        <v>49</v>
      </c>
      <c r="L24" s="278" t="s">
        <v>49</v>
      </c>
      <c r="M24" s="194" t="s">
        <v>49</v>
      </c>
      <c r="N24" s="16">
        <v>2</v>
      </c>
      <c r="O24" s="16">
        <v>2</v>
      </c>
      <c r="P24" s="16">
        <f t="shared" si="30"/>
        <v>4</v>
      </c>
      <c r="Q24" s="17" t="str">
        <f t="shared" si="31"/>
        <v>BAJO</v>
      </c>
      <c r="R24" s="16">
        <v>25</v>
      </c>
      <c r="S24" s="16">
        <f t="shared" si="32"/>
        <v>100</v>
      </c>
      <c r="T24" s="18" t="str">
        <f t="shared" si="35"/>
        <v>III</v>
      </c>
      <c r="U24" s="17" t="str">
        <f t="shared" si="34"/>
        <v>Mejorable</v>
      </c>
      <c r="V24" s="196">
        <v>22</v>
      </c>
      <c r="W24" s="196">
        <v>4</v>
      </c>
      <c r="X24" s="270" t="s">
        <v>242</v>
      </c>
      <c r="Y24" s="196"/>
      <c r="Z24" s="276" t="s">
        <v>57</v>
      </c>
      <c r="AA24" s="276" t="s">
        <v>66</v>
      </c>
      <c r="AB24" s="198" t="s">
        <v>243</v>
      </c>
      <c r="AC24" s="197" t="s">
        <v>244</v>
      </c>
      <c r="AD24" s="196" t="s">
        <v>59</v>
      </c>
      <c r="AE24" s="201"/>
      <c r="AF24" s="200"/>
      <c r="AG24" s="200"/>
      <c r="AH24" s="200"/>
      <c r="AI24" s="202"/>
    </row>
    <row r="25" spans="2:35" ht="90.75" x14ac:dyDescent="0.25">
      <c r="B25" s="194" t="s">
        <v>118</v>
      </c>
      <c r="C25" s="308" t="s">
        <v>162</v>
      </c>
      <c r="D25" s="194" t="s">
        <v>163</v>
      </c>
      <c r="E25" s="195" t="s">
        <v>164</v>
      </c>
      <c r="F25" s="194" t="s">
        <v>56</v>
      </c>
      <c r="G25" s="195" t="s">
        <v>181</v>
      </c>
      <c r="H25" s="195" t="s">
        <v>773</v>
      </c>
      <c r="I25" s="307" t="s">
        <v>774</v>
      </c>
      <c r="J25" s="306" t="s">
        <v>775</v>
      </c>
      <c r="K25" s="278" t="s">
        <v>49</v>
      </c>
      <c r="L25" s="278" t="s">
        <v>49</v>
      </c>
      <c r="M25" s="194" t="s">
        <v>49</v>
      </c>
      <c r="N25" s="16">
        <v>3</v>
      </c>
      <c r="O25" s="16">
        <v>2</v>
      </c>
      <c r="P25" s="16">
        <f t="shared" ref="P25" si="36">+O25*N25</f>
        <v>6</v>
      </c>
      <c r="Q25" s="17" t="str">
        <f t="shared" ref="Q25" si="37">IF(P25&lt;=4,"BAJO",(IF(P25&lt;=8,"MEDIO",IF(P25&lt;=20,"ALTO",IF(P25&lt;=40,"MUY ALTO")))))</f>
        <v>MEDIO</v>
      </c>
      <c r="R25" s="16">
        <v>25</v>
      </c>
      <c r="S25" s="16">
        <f t="shared" ref="S25" si="38">+R25*P25</f>
        <v>150</v>
      </c>
      <c r="T25" s="18" t="str">
        <f t="shared" ref="T25" si="39">IF(AND(S25&gt;1,S25&lt;=20),"IV",IF(AND(S25&gt;=40,S25&lt;=120),"III",IF(AND(S25&gt;=150,S25&lt;=500),"II",IF(AND(S25&gt;=600,S25&lt;=4000),"I","N.A"))))</f>
        <v>II</v>
      </c>
      <c r="U25" s="17" t="str">
        <f t="shared" ref="U25" si="40">IF(T25="II","Aceptable con control específico",(IF(T25="I","No aceptable",IF(T25="III","Mejorable",IF(T25="IV","Aceptable")))))</f>
        <v>Aceptable con control específico</v>
      </c>
      <c r="V25" s="196">
        <v>22</v>
      </c>
      <c r="W25" s="196">
        <v>4</v>
      </c>
      <c r="X25" s="270" t="s">
        <v>776</v>
      </c>
      <c r="Y25" s="196"/>
      <c r="Z25" s="276" t="s">
        <v>57</v>
      </c>
      <c r="AA25" s="276" t="s">
        <v>66</v>
      </c>
      <c r="AB25" s="198" t="s">
        <v>243</v>
      </c>
      <c r="AC25" s="197" t="s">
        <v>244</v>
      </c>
      <c r="AD25" s="196" t="s">
        <v>59</v>
      </c>
      <c r="AE25" s="201"/>
      <c r="AF25" s="200"/>
      <c r="AG25" s="200"/>
      <c r="AH25" s="200"/>
      <c r="AI25" s="202"/>
    </row>
    <row r="26" spans="2:35" ht="90.75" x14ac:dyDescent="0.25">
      <c r="B26" s="194" t="s">
        <v>118</v>
      </c>
      <c r="C26" s="308" t="s">
        <v>162</v>
      </c>
      <c r="D26" s="194" t="s">
        <v>163</v>
      </c>
      <c r="E26" s="195" t="s">
        <v>164</v>
      </c>
      <c r="F26" s="194" t="s">
        <v>56</v>
      </c>
      <c r="G26" s="195" t="s">
        <v>181</v>
      </c>
      <c r="H26" s="195" t="s">
        <v>777</v>
      </c>
      <c r="I26" s="307" t="s">
        <v>778</v>
      </c>
      <c r="J26" s="306" t="s">
        <v>779</v>
      </c>
      <c r="K26" s="278" t="s">
        <v>49</v>
      </c>
      <c r="L26" s="278" t="s">
        <v>49</v>
      </c>
      <c r="M26" s="194" t="s">
        <v>49</v>
      </c>
      <c r="N26" s="16">
        <v>3</v>
      </c>
      <c r="O26" s="16">
        <v>2</v>
      </c>
      <c r="P26" s="16">
        <f t="shared" ref="P26:P27" si="41">+O26*N26</f>
        <v>6</v>
      </c>
      <c r="Q26" s="17" t="str">
        <f t="shared" ref="Q26:Q27" si="42">IF(P26&lt;=4,"BAJO",(IF(P26&lt;=8,"MEDIO",IF(P26&lt;=20,"ALTO",IF(P26&lt;=40,"MUY ALTO")))))</f>
        <v>MEDIO</v>
      </c>
      <c r="R26" s="16">
        <v>26</v>
      </c>
      <c r="S26" s="16">
        <f t="shared" ref="S26:S27" si="43">+R26*P26</f>
        <v>156</v>
      </c>
      <c r="T26" s="18" t="str">
        <f t="shared" ref="T26:T27" si="44">IF(AND(S26&gt;1,S26&lt;=20),"IV",IF(AND(S26&gt;=40,S26&lt;=120),"III",IF(AND(S26&gt;=150,S26&lt;=500),"II",IF(AND(S26&gt;=600,S26&lt;=4000),"I","N.A"))))</f>
        <v>II</v>
      </c>
      <c r="U26" s="17" t="str">
        <f t="shared" ref="U26:U27" si="45">IF(T26="II","Aceptable con control específico",(IF(T26="I","No aceptable",IF(T26="III","Mejorable",IF(T26="IV","Aceptable")))))</f>
        <v>Aceptable con control específico</v>
      </c>
      <c r="V26" s="196">
        <v>22</v>
      </c>
      <c r="W26" s="196">
        <v>4</v>
      </c>
      <c r="X26" s="270" t="s">
        <v>776</v>
      </c>
      <c r="Y26" s="196"/>
      <c r="Z26" s="276" t="s">
        <v>57</v>
      </c>
      <c r="AA26" s="276" t="s">
        <v>66</v>
      </c>
      <c r="AB26" s="198" t="s">
        <v>243</v>
      </c>
      <c r="AC26" s="197" t="s">
        <v>244</v>
      </c>
      <c r="AD26" s="196" t="s">
        <v>59</v>
      </c>
      <c r="AE26" s="201"/>
      <c r="AF26" s="200"/>
      <c r="AG26" s="200"/>
      <c r="AH26" s="200"/>
      <c r="AI26" s="202"/>
    </row>
    <row r="27" spans="2:35" ht="75" x14ac:dyDescent="0.25">
      <c r="B27" s="194" t="s">
        <v>118</v>
      </c>
      <c r="C27" s="308" t="s">
        <v>162</v>
      </c>
      <c r="D27" s="194" t="s">
        <v>163</v>
      </c>
      <c r="E27" s="195" t="s">
        <v>164</v>
      </c>
      <c r="F27" s="194" t="s">
        <v>56</v>
      </c>
      <c r="G27" s="195" t="s">
        <v>181</v>
      </c>
      <c r="H27" s="195" t="s">
        <v>780</v>
      </c>
      <c r="I27" s="307" t="s">
        <v>781</v>
      </c>
      <c r="J27" s="306" t="s">
        <v>782</v>
      </c>
      <c r="K27" s="278" t="s">
        <v>49</v>
      </c>
      <c r="L27" s="278" t="s">
        <v>49</v>
      </c>
      <c r="M27" s="194" t="s">
        <v>49</v>
      </c>
      <c r="N27" s="16">
        <v>3</v>
      </c>
      <c r="O27" s="16">
        <v>2</v>
      </c>
      <c r="P27" s="16">
        <f t="shared" si="41"/>
        <v>6</v>
      </c>
      <c r="Q27" s="17" t="str">
        <f t="shared" si="42"/>
        <v>MEDIO</v>
      </c>
      <c r="R27" s="16">
        <v>27</v>
      </c>
      <c r="S27" s="16">
        <f t="shared" si="43"/>
        <v>162</v>
      </c>
      <c r="T27" s="18" t="str">
        <f t="shared" si="44"/>
        <v>II</v>
      </c>
      <c r="U27" s="17" t="str">
        <f t="shared" si="45"/>
        <v>Aceptable con control específico</v>
      </c>
      <c r="V27" s="196">
        <v>22</v>
      </c>
      <c r="W27" s="196">
        <v>4</v>
      </c>
      <c r="X27" s="270" t="s">
        <v>783</v>
      </c>
      <c r="Y27" s="196"/>
      <c r="Z27" s="276" t="s">
        <v>57</v>
      </c>
      <c r="AA27" s="276" t="s">
        <v>66</v>
      </c>
      <c r="AB27" s="198" t="s">
        <v>243</v>
      </c>
      <c r="AC27" s="197" t="s">
        <v>244</v>
      </c>
      <c r="AD27" s="196" t="s">
        <v>59</v>
      </c>
      <c r="AE27" s="201"/>
      <c r="AF27" s="200"/>
      <c r="AG27" s="200"/>
      <c r="AH27" s="200"/>
      <c r="AI27" s="202"/>
    </row>
    <row r="28" spans="2:35" ht="90.75" x14ac:dyDescent="0.25">
      <c r="B28" s="194" t="s">
        <v>118</v>
      </c>
      <c r="C28" s="308" t="s">
        <v>162</v>
      </c>
      <c r="D28" s="194" t="s">
        <v>163</v>
      </c>
      <c r="E28" s="195" t="s">
        <v>164</v>
      </c>
      <c r="F28" s="194" t="s">
        <v>56</v>
      </c>
      <c r="G28" s="195" t="s">
        <v>144</v>
      </c>
      <c r="H28" s="195" t="s">
        <v>785</v>
      </c>
      <c r="I28" s="307" t="s">
        <v>240</v>
      </c>
      <c r="J28" s="306" t="s">
        <v>241</v>
      </c>
      <c r="K28" s="278" t="s">
        <v>49</v>
      </c>
      <c r="L28" s="278" t="s">
        <v>49</v>
      </c>
      <c r="M28" s="194" t="s">
        <v>49</v>
      </c>
      <c r="N28" s="16">
        <v>2</v>
      </c>
      <c r="O28" s="16">
        <v>2</v>
      </c>
      <c r="P28" s="16">
        <f>+O28*N28</f>
        <v>4</v>
      </c>
      <c r="Q28" s="17" t="str">
        <f>IF(P28&lt;=4,"BAJO",(IF(P28&lt;=8,"MEDIO",IF(P28&lt;=20,"ALTO",IF(P28&lt;=40,"MUY ALTO")))))</f>
        <v>BAJO</v>
      </c>
      <c r="R28" s="16">
        <v>25</v>
      </c>
      <c r="S28" s="16">
        <f>+R28*P28</f>
        <v>100</v>
      </c>
      <c r="T28" s="18" t="str">
        <f>IF(AND(S28&gt;1,S28&lt;=20),"IV",IF(AND(S28&gt;=40,S28&lt;=120),"III",IF(AND(S28&gt;=150,S28&lt;=500),"II",IF(AND(S28&gt;=600,S28&lt;=4000),"I","N.A"))))</f>
        <v>III</v>
      </c>
      <c r="U28" s="17" t="str">
        <f>IF(T28="II","Aceptable con control específico",(IF(T28="I","No aceptable",IF(T28="III","Mejorable",IF(T28="IV","Aceptable")))))</f>
        <v>Mejorable</v>
      </c>
      <c r="V28" s="196">
        <v>22</v>
      </c>
      <c r="W28" s="196">
        <v>4</v>
      </c>
      <c r="X28" s="270" t="s">
        <v>242</v>
      </c>
      <c r="Y28" s="196"/>
      <c r="Z28" s="276" t="s">
        <v>57</v>
      </c>
      <c r="AA28" s="276" t="s">
        <v>66</v>
      </c>
      <c r="AB28" s="198" t="s">
        <v>243</v>
      </c>
      <c r="AC28" s="197" t="s">
        <v>244</v>
      </c>
      <c r="AD28" s="196" t="s">
        <v>59</v>
      </c>
      <c r="AE28" s="201"/>
      <c r="AF28" s="200"/>
      <c r="AG28" s="200"/>
      <c r="AH28" s="200"/>
      <c r="AI28" s="202"/>
    </row>
    <row r="29" spans="2:35" ht="135" x14ac:dyDescent="0.25">
      <c r="B29" s="194" t="s">
        <v>118</v>
      </c>
      <c r="C29" s="308" t="s">
        <v>162</v>
      </c>
      <c r="D29" s="194" t="s">
        <v>163</v>
      </c>
      <c r="E29" s="195" t="s">
        <v>164</v>
      </c>
      <c r="F29" s="194" t="s">
        <v>56</v>
      </c>
      <c r="G29" s="195" t="s">
        <v>217</v>
      </c>
      <c r="H29" s="195" t="s">
        <v>786</v>
      </c>
      <c r="I29" s="195" t="s">
        <v>219</v>
      </c>
      <c r="J29" s="195" t="s">
        <v>220</v>
      </c>
      <c r="K29" s="304" t="s">
        <v>207</v>
      </c>
      <c r="L29" s="304" t="s">
        <v>221</v>
      </c>
      <c r="M29" s="304" t="s">
        <v>222</v>
      </c>
      <c r="N29" s="16">
        <v>2</v>
      </c>
      <c r="O29" s="16">
        <v>1</v>
      </c>
      <c r="P29" s="16">
        <f t="shared" ref="P29" si="46">+O29*N29</f>
        <v>2</v>
      </c>
      <c r="Q29" s="17" t="str">
        <f t="shared" ref="Q29" si="47">IF(P29&lt;=4,"BAJO",(IF(P29&lt;=8,"MEDIO",IF(P29&lt;=20,"ALTO",IF(P29&lt;=40,"MUY ALTO")))))</f>
        <v>BAJO</v>
      </c>
      <c r="R29" s="16">
        <v>60</v>
      </c>
      <c r="S29" s="16">
        <f t="shared" ref="S29" si="48">+R29*P29</f>
        <v>120</v>
      </c>
      <c r="T29" s="19" t="str">
        <f t="shared" ref="T29" si="49">IF(AND(S29&gt;1,S29&lt;=20),"IV",IF(AND(S29&gt;=40,S29&lt;=120),"III",IF(AND(S29&gt;=150,S29&lt;=500),"II",IF(AND(S29&gt;=600,S29&lt;=4000),"I","N.A"))))</f>
        <v>III</v>
      </c>
      <c r="U29" s="17" t="str">
        <f t="shared" ref="U29" si="50">IF(T29="II","Aceptable con control específico",(IF(T29="I","No aceptable",IF(T29="III","Mejorable",IF(T29="IV","Aceptable")))))</f>
        <v>Mejorable</v>
      </c>
      <c r="V29" s="196">
        <v>22</v>
      </c>
      <c r="W29" s="196">
        <v>4</v>
      </c>
      <c r="X29" s="197" t="s">
        <v>73</v>
      </c>
      <c r="Y29" s="196" t="s">
        <v>56</v>
      </c>
      <c r="Z29" s="276" t="s">
        <v>57</v>
      </c>
      <c r="AA29" s="276" t="s">
        <v>66</v>
      </c>
      <c r="AB29" s="203"/>
      <c r="AC29" s="277" t="s">
        <v>223</v>
      </c>
      <c r="AD29" s="204"/>
      <c r="AE29" s="201" t="s">
        <v>75</v>
      </c>
      <c r="AF29" s="200"/>
      <c r="AG29" s="200"/>
      <c r="AH29" s="200"/>
      <c r="AI29" s="27"/>
    </row>
  </sheetData>
  <autoFilter ref="B7:AI24" xr:uid="{00000000-0009-0000-0000-000002000000}"/>
  <mergeCells count="12">
    <mergeCell ref="Z6:AD6"/>
    <mergeCell ref="AF6:AI6"/>
    <mergeCell ref="B2:E4"/>
    <mergeCell ref="F2:AE4"/>
    <mergeCell ref="AF2:AI2"/>
    <mergeCell ref="AF3:AI3"/>
    <mergeCell ref="AF4:AI4"/>
    <mergeCell ref="B6:F6"/>
    <mergeCell ref="G6:J6"/>
    <mergeCell ref="K6:M6"/>
    <mergeCell ref="N6:T6"/>
    <mergeCell ref="V6:Y6"/>
  </mergeCells>
  <conditionalFormatting sqref="T17">
    <cfRule type="cellIs" dxfId="143" priority="79" stopIfTrue="1" operator="equal">
      <formula>"I"</formula>
    </cfRule>
    <cfRule type="cellIs" dxfId="142" priority="80" stopIfTrue="1" operator="equal">
      <formula>"II"</formula>
    </cfRule>
    <cfRule type="cellIs" dxfId="141" priority="81" stopIfTrue="1" operator="equal">
      <formula>"III"</formula>
    </cfRule>
  </conditionalFormatting>
  <conditionalFormatting sqref="T23">
    <cfRule type="cellIs" dxfId="140" priority="70" stopIfTrue="1" operator="equal">
      <formula>"I"</formula>
    </cfRule>
    <cfRule type="cellIs" dxfId="139" priority="71" stopIfTrue="1" operator="equal">
      <formula>"II"</formula>
    </cfRule>
    <cfRule type="cellIs" dxfId="138" priority="72" stopIfTrue="1" operator="equal">
      <formula>"III"</formula>
    </cfRule>
  </conditionalFormatting>
  <conditionalFormatting sqref="T21">
    <cfRule type="cellIs" dxfId="137" priority="67" stopIfTrue="1" operator="equal">
      <formula>"I"</formula>
    </cfRule>
    <cfRule type="cellIs" dxfId="136" priority="68" stopIfTrue="1" operator="equal">
      <formula>"II"</formula>
    </cfRule>
    <cfRule type="cellIs" dxfId="135" priority="69" stopIfTrue="1" operator="equal">
      <formula>"III"</formula>
    </cfRule>
  </conditionalFormatting>
  <conditionalFormatting sqref="T16">
    <cfRule type="cellIs" dxfId="134" priority="64" stopIfTrue="1" operator="equal">
      <formula>"I"</formula>
    </cfRule>
    <cfRule type="cellIs" dxfId="133" priority="65" stopIfTrue="1" operator="equal">
      <formula>"II"</formula>
    </cfRule>
    <cfRule type="cellIs" dxfId="132" priority="66" stopIfTrue="1" operator="equal">
      <formula>"III"</formula>
    </cfRule>
  </conditionalFormatting>
  <conditionalFormatting sqref="T20">
    <cfRule type="cellIs" dxfId="131" priority="61" stopIfTrue="1" operator="equal">
      <formula>"I"</formula>
    </cfRule>
    <cfRule type="cellIs" dxfId="130" priority="62" stopIfTrue="1" operator="equal">
      <formula>"II"</formula>
    </cfRule>
    <cfRule type="cellIs" dxfId="129" priority="63" stopIfTrue="1" operator="equal">
      <formula>"III"</formula>
    </cfRule>
  </conditionalFormatting>
  <conditionalFormatting sqref="T8">
    <cfRule type="cellIs" dxfId="128" priority="58" stopIfTrue="1" operator="equal">
      <formula>"I"</formula>
    </cfRule>
    <cfRule type="cellIs" dxfId="127" priority="59" stopIfTrue="1" operator="equal">
      <formula>"II"</formula>
    </cfRule>
    <cfRule type="cellIs" dxfId="126" priority="60" stopIfTrue="1" operator="equal">
      <formula>"III"</formula>
    </cfRule>
  </conditionalFormatting>
  <conditionalFormatting sqref="T9 T15">
    <cfRule type="cellIs" dxfId="125" priority="55" stopIfTrue="1" operator="equal">
      <formula>"I"</formula>
    </cfRule>
    <cfRule type="cellIs" dxfId="124" priority="56" stopIfTrue="1" operator="equal">
      <formula>"II"</formula>
    </cfRule>
    <cfRule type="cellIs" dxfId="123" priority="57" stopIfTrue="1" operator="equal">
      <formula>"III"</formula>
    </cfRule>
  </conditionalFormatting>
  <conditionalFormatting sqref="T24">
    <cfRule type="cellIs" dxfId="122" priority="46" stopIfTrue="1" operator="equal">
      <formula>"I"</formula>
    </cfRule>
    <cfRule type="cellIs" dxfId="121" priority="47" stopIfTrue="1" operator="equal">
      <formula>"II"</formula>
    </cfRule>
    <cfRule type="cellIs" dxfId="120" priority="48" stopIfTrue="1" operator="equal">
      <formula>"III"</formula>
    </cfRule>
  </conditionalFormatting>
  <conditionalFormatting sqref="T19">
    <cfRule type="cellIs" dxfId="119" priority="49" stopIfTrue="1" operator="equal">
      <formula>"I"</formula>
    </cfRule>
    <cfRule type="cellIs" dxfId="118" priority="50" stopIfTrue="1" operator="equal">
      <formula>"II"</formula>
    </cfRule>
    <cfRule type="cellIs" dxfId="117" priority="51" stopIfTrue="1" operator="equal">
      <formula>"III"</formula>
    </cfRule>
  </conditionalFormatting>
  <conditionalFormatting sqref="T11">
    <cfRule type="cellIs" dxfId="116" priority="40" stopIfTrue="1" operator="equal">
      <formula>"I"</formula>
    </cfRule>
    <cfRule type="cellIs" dxfId="115" priority="41" stopIfTrue="1" operator="equal">
      <formula>"II"</formula>
    </cfRule>
    <cfRule type="cellIs" dxfId="114" priority="42" stopIfTrue="1" operator="equal">
      <formula>"III"</formula>
    </cfRule>
  </conditionalFormatting>
  <conditionalFormatting sqref="T10">
    <cfRule type="cellIs" dxfId="113" priority="37" stopIfTrue="1" operator="equal">
      <formula>"I"</formula>
    </cfRule>
    <cfRule type="cellIs" dxfId="112" priority="38" stopIfTrue="1" operator="equal">
      <formula>"II"</formula>
    </cfRule>
    <cfRule type="cellIs" dxfId="111" priority="39" stopIfTrue="1" operator="equal">
      <formula>"III"</formula>
    </cfRule>
  </conditionalFormatting>
  <conditionalFormatting sqref="T18">
    <cfRule type="cellIs" dxfId="110" priority="34" stopIfTrue="1" operator="equal">
      <formula>"I"</formula>
    </cfRule>
    <cfRule type="cellIs" dxfId="109" priority="35" stopIfTrue="1" operator="equal">
      <formula>"II"</formula>
    </cfRule>
    <cfRule type="cellIs" dxfId="108" priority="36" stopIfTrue="1" operator="equal">
      <formula>"III"</formula>
    </cfRule>
  </conditionalFormatting>
  <conditionalFormatting sqref="T22">
    <cfRule type="cellIs" dxfId="107" priority="31" stopIfTrue="1" operator="equal">
      <formula>"I"</formula>
    </cfRule>
    <cfRule type="cellIs" dxfId="106" priority="32" stopIfTrue="1" operator="equal">
      <formula>"II"</formula>
    </cfRule>
    <cfRule type="cellIs" dxfId="105" priority="33" stopIfTrue="1" operator="equal">
      <formula>"III"</formula>
    </cfRule>
  </conditionalFormatting>
  <conditionalFormatting sqref="T14">
    <cfRule type="cellIs" dxfId="104" priority="28" stopIfTrue="1" operator="equal">
      <formula>"I"</formula>
    </cfRule>
    <cfRule type="cellIs" dxfId="103" priority="29" stopIfTrue="1" operator="equal">
      <formula>"II"</formula>
    </cfRule>
    <cfRule type="cellIs" dxfId="102" priority="30" stopIfTrue="1" operator="equal">
      <formula>"III"</formula>
    </cfRule>
  </conditionalFormatting>
  <conditionalFormatting sqref="T12">
    <cfRule type="cellIs" dxfId="101" priority="25" stopIfTrue="1" operator="equal">
      <formula>"I"</formula>
    </cfRule>
    <cfRule type="cellIs" dxfId="100" priority="26" stopIfTrue="1" operator="equal">
      <formula>"II"</formula>
    </cfRule>
    <cfRule type="cellIs" dxfId="99" priority="27" stopIfTrue="1" operator="equal">
      <formula>"III"</formula>
    </cfRule>
  </conditionalFormatting>
  <conditionalFormatting sqref="T13">
    <cfRule type="cellIs" dxfId="98" priority="22" stopIfTrue="1" operator="equal">
      <formula>"I"</formula>
    </cfRule>
    <cfRule type="cellIs" dxfId="97" priority="23" stopIfTrue="1" operator="equal">
      <formula>"II"</formula>
    </cfRule>
    <cfRule type="cellIs" dxfId="96" priority="24" stopIfTrue="1" operator="equal">
      <formula>"III"</formula>
    </cfRule>
  </conditionalFormatting>
  <conditionalFormatting sqref="T25:T27">
    <cfRule type="cellIs" dxfId="95" priority="16" stopIfTrue="1" operator="equal">
      <formula>"I"</formula>
    </cfRule>
    <cfRule type="cellIs" dxfId="94" priority="17" stopIfTrue="1" operator="equal">
      <formula>"II"</formula>
    </cfRule>
    <cfRule type="cellIs" dxfId="93" priority="18" stopIfTrue="1" operator="equal">
      <formula>"III"</formula>
    </cfRule>
  </conditionalFormatting>
  <conditionalFormatting sqref="T28">
    <cfRule type="cellIs" dxfId="92" priority="7" stopIfTrue="1" operator="equal">
      <formula>"I"</formula>
    </cfRule>
    <cfRule type="cellIs" dxfId="91" priority="8" stopIfTrue="1" operator="equal">
      <formula>"II"</formula>
    </cfRule>
    <cfRule type="cellIs" dxfId="90" priority="9" stopIfTrue="1" operator="equal">
      <formula>"III"</formula>
    </cfRule>
  </conditionalFormatting>
  <conditionalFormatting sqref="T29">
    <cfRule type="cellIs" dxfId="89" priority="1" stopIfTrue="1" operator="equal">
      <formula>"I"</formula>
    </cfRule>
    <cfRule type="cellIs" dxfId="88" priority="2" stopIfTrue="1" operator="equal">
      <formula>"II"</formula>
    </cfRule>
    <cfRule type="cellIs" dxfId="87" priority="3" stopIfTrue="1" operator="equal">
      <formula>"III"</formula>
    </cfRule>
  </conditionalFormatting>
  <pageMargins left="0.75" right="0.75" top="1" bottom="1" header="0.5" footer="0.5"/>
  <pageSetup orientation="portrait" horizontalDpi="4294967292" verticalDpi="4294967292"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27"/>
  <sheetViews>
    <sheetView topLeftCell="Z1" zoomScale="87" zoomScaleNormal="87" workbookViewId="0">
      <selection activeCell="AF4" sqref="AF4:AI4"/>
    </sheetView>
  </sheetViews>
  <sheetFormatPr baseColWidth="10" defaultColWidth="9" defaultRowHeight="15.75" x14ac:dyDescent="0.25"/>
  <cols>
    <col min="1" max="1" width="2.625" customWidth="1"/>
    <col min="2" max="2" width="14.875" style="21" customWidth="1"/>
    <col min="3" max="3" width="15.875" customWidth="1"/>
    <col min="4" max="4" width="32.5" style="22" customWidth="1"/>
    <col min="5" max="5" width="30.375" style="23" customWidth="1"/>
    <col min="6" max="6" width="6.5" style="24" customWidth="1"/>
    <col min="7" max="7" width="17.625" style="23" customWidth="1"/>
    <col min="8" max="8" width="17" style="23" customWidth="1"/>
    <col min="9" max="9" width="17.5" style="23" customWidth="1"/>
    <col min="10" max="10" width="21.875" style="23" customWidth="1"/>
    <col min="11" max="11" width="14.625" style="23" customWidth="1"/>
    <col min="12" max="12" width="16.125" style="23" customWidth="1"/>
    <col min="13" max="13" width="15.875" style="23" customWidth="1"/>
    <col min="14" max="15" width="6.625" style="23" customWidth="1"/>
    <col min="16" max="16" width="7" style="23" customWidth="1"/>
    <col min="17" max="17" width="6.625" style="25" customWidth="1"/>
    <col min="18" max="19" width="6.625" style="24" customWidth="1"/>
    <col min="20" max="20" width="5.5" style="24" customWidth="1"/>
    <col min="21" max="21" width="9.875" style="24" customWidth="1"/>
    <col min="22" max="22" width="5.125" style="24" customWidth="1"/>
    <col min="23" max="23" width="8.5" style="24" customWidth="1"/>
    <col min="24" max="24" width="21.375" style="23" customWidth="1"/>
    <col min="25" max="25" width="11.625" style="24" hidden="1" customWidth="1"/>
    <col min="26" max="28" width="16" style="23" customWidth="1"/>
    <col min="29" max="29" width="38.875" style="23" customWidth="1"/>
    <col min="30" max="30" width="12.125" style="23" customWidth="1"/>
    <col min="31" max="31" width="44.375" hidden="1" customWidth="1"/>
    <col min="32" max="35" width="16.125" customWidth="1"/>
    <col min="36" max="245" width="11" customWidth="1"/>
  </cols>
  <sheetData>
    <row r="1" spans="1:35" s="2" customFormat="1" ht="5.0999999999999996" customHeight="1" x14ac:dyDescent="0.25">
      <c r="B1" s="3"/>
      <c r="D1" s="4"/>
      <c r="E1" s="5"/>
      <c r="F1" s="6"/>
      <c r="G1" s="5"/>
      <c r="H1" s="5"/>
      <c r="I1" s="5"/>
      <c r="J1" s="5"/>
      <c r="K1" s="5"/>
      <c r="L1" s="5"/>
      <c r="M1" s="5"/>
      <c r="N1" s="5"/>
      <c r="O1" s="5"/>
      <c r="P1" s="5"/>
      <c r="Q1" s="7"/>
      <c r="R1" s="6"/>
      <c r="S1" s="6"/>
      <c r="T1" s="6"/>
      <c r="U1" s="6"/>
      <c r="V1" s="6"/>
      <c r="W1" s="6"/>
      <c r="X1" s="5"/>
      <c r="Y1" s="6"/>
      <c r="Z1" s="5"/>
      <c r="AA1" s="5"/>
      <c r="AB1" s="5"/>
      <c r="AC1" s="5"/>
      <c r="AD1" s="5"/>
    </row>
    <row r="2" spans="1:35" s="8" customFormat="1" ht="25.5" customHeight="1" x14ac:dyDescent="0.25">
      <c r="B2" s="330"/>
      <c r="C2" s="331"/>
      <c r="D2" s="331"/>
      <c r="E2" s="332"/>
      <c r="F2" s="339" t="s">
        <v>0</v>
      </c>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41" t="s">
        <v>245</v>
      </c>
      <c r="AG2" s="341"/>
      <c r="AH2" s="341"/>
      <c r="AI2" s="341"/>
    </row>
    <row r="3" spans="1:35" s="8" customFormat="1" ht="25.5" customHeight="1" x14ac:dyDescent="0.25">
      <c r="B3" s="333"/>
      <c r="C3" s="334"/>
      <c r="D3" s="334"/>
      <c r="E3" s="335"/>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40" t="s">
        <v>2</v>
      </c>
      <c r="AG3" s="340"/>
      <c r="AH3" s="340"/>
      <c r="AI3" s="340"/>
    </row>
    <row r="4" spans="1:35" s="8" customFormat="1" ht="25.5" customHeight="1" x14ac:dyDescent="0.25">
      <c r="B4" s="336"/>
      <c r="C4" s="337"/>
      <c r="D4" s="337"/>
      <c r="E4" s="338"/>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40" t="s">
        <v>788</v>
      </c>
      <c r="AG4" s="340"/>
      <c r="AH4" s="340"/>
      <c r="AI4" s="340"/>
    </row>
    <row r="5" spans="1:35" s="8" customFormat="1" ht="3.95" customHeight="1" x14ac:dyDescent="0.25">
      <c r="B5" s="9"/>
      <c r="C5" s="10"/>
      <c r="D5" s="11"/>
      <c r="E5" s="10"/>
      <c r="F5" s="10"/>
      <c r="G5" s="10"/>
      <c r="H5" s="12"/>
      <c r="I5" s="12"/>
      <c r="J5" s="12"/>
      <c r="K5" s="12"/>
      <c r="L5" s="12"/>
      <c r="M5" s="12"/>
      <c r="N5" s="12"/>
      <c r="O5" s="12"/>
      <c r="P5" s="12"/>
      <c r="Q5" s="12"/>
      <c r="R5" s="12"/>
      <c r="S5" s="12"/>
    </row>
    <row r="6" spans="1:35" s="14" customFormat="1" ht="55.5" customHeight="1" x14ac:dyDescent="0.25">
      <c r="A6" s="13"/>
      <c r="B6" s="342" t="s">
        <v>3</v>
      </c>
      <c r="C6" s="343"/>
      <c r="D6" s="343"/>
      <c r="E6" s="343"/>
      <c r="F6" s="344"/>
      <c r="G6" s="324" t="s">
        <v>4</v>
      </c>
      <c r="H6" s="325"/>
      <c r="I6" s="325"/>
      <c r="J6" s="326"/>
      <c r="K6" s="324" t="s">
        <v>5</v>
      </c>
      <c r="L6" s="325"/>
      <c r="M6" s="326"/>
      <c r="N6" s="324" t="s">
        <v>6</v>
      </c>
      <c r="O6" s="325"/>
      <c r="P6" s="325"/>
      <c r="Q6" s="325"/>
      <c r="R6" s="325"/>
      <c r="S6" s="325"/>
      <c r="T6" s="326"/>
      <c r="U6" s="188" t="s">
        <v>7</v>
      </c>
      <c r="V6" s="324" t="s">
        <v>8</v>
      </c>
      <c r="W6" s="325"/>
      <c r="X6" s="325"/>
      <c r="Y6" s="326"/>
      <c r="Z6" s="324" t="s">
        <v>9</v>
      </c>
      <c r="AA6" s="325"/>
      <c r="AB6" s="325"/>
      <c r="AC6" s="325"/>
      <c r="AD6" s="326"/>
      <c r="AE6" s="189" t="s">
        <v>10</v>
      </c>
      <c r="AF6" s="327" t="s">
        <v>11</v>
      </c>
      <c r="AG6" s="328"/>
      <c r="AH6" s="328"/>
      <c r="AI6" s="329"/>
    </row>
    <row r="7" spans="1:35" s="14" customFormat="1" ht="135" customHeight="1" x14ac:dyDescent="0.25">
      <c r="A7" s="13"/>
      <c r="B7" s="188" t="s">
        <v>12</v>
      </c>
      <c r="C7" s="190" t="s">
        <v>13</v>
      </c>
      <c r="D7" s="191" t="s">
        <v>14</v>
      </c>
      <c r="E7" s="188" t="s">
        <v>15</v>
      </c>
      <c r="F7" s="192" t="s">
        <v>16</v>
      </c>
      <c r="G7" s="188" t="s">
        <v>17</v>
      </c>
      <c r="H7" s="188" t="s">
        <v>18</v>
      </c>
      <c r="I7" s="188" t="s">
        <v>19</v>
      </c>
      <c r="J7" s="188" t="s">
        <v>20</v>
      </c>
      <c r="K7" s="188" t="s">
        <v>21</v>
      </c>
      <c r="L7" s="188" t="s">
        <v>22</v>
      </c>
      <c r="M7" s="188" t="s">
        <v>23</v>
      </c>
      <c r="N7" s="192" t="s">
        <v>24</v>
      </c>
      <c r="O7" s="192" t="s">
        <v>25</v>
      </c>
      <c r="P7" s="192" t="s">
        <v>26</v>
      </c>
      <c r="Q7" s="192" t="s">
        <v>27</v>
      </c>
      <c r="R7" s="192" t="s">
        <v>28</v>
      </c>
      <c r="S7" s="192" t="s">
        <v>29</v>
      </c>
      <c r="T7" s="192" t="s">
        <v>30</v>
      </c>
      <c r="U7" s="192" t="s">
        <v>31</v>
      </c>
      <c r="V7" s="192" t="s">
        <v>32</v>
      </c>
      <c r="W7" s="192" t="s">
        <v>33</v>
      </c>
      <c r="X7" s="188" t="s">
        <v>34</v>
      </c>
      <c r="Y7" s="192" t="s">
        <v>35</v>
      </c>
      <c r="Z7" s="192" t="s">
        <v>36</v>
      </c>
      <c r="AA7" s="192" t="s">
        <v>37</v>
      </c>
      <c r="AB7" s="188" t="s">
        <v>38</v>
      </c>
      <c r="AC7" s="188" t="s">
        <v>39</v>
      </c>
      <c r="AD7" s="192" t="s">
        <v>40</v>
      </c>
      <c r="AE7" s="189" t="s">
        <v>10</v>
      </c>
      <c r="AF7" s="189" t="s">
        <v>41</v>
      </c>
      <c r="AG7" s="189" t="s">
        <v>42</v>
      </c>
      <c r="AH7" s="189" t="s">
        <v>43</v>
      </c>
      <c r="AI7" s="189" t="s">
        <v>44</v>
      </c>
    </row>
    <row r="8" spans="1:35" s="15" customFormat="1" ht="225" x14ac:dyDescent="0.2">
      <c r="B8" s="194" t="s">
        <v>45</v>
      </c>
      <c r="C8" s="267" t="s">
        <v>46</v>
      </c>
      <c r="D8" s="194" t="s">
        <v>769</v>
      </c>
      <c r="E8" s="195" t="s">
        <v>139</v>
      </c>
      <c r="F8" s="194" t="s">
        <v>56</v>
      </c>
      <c r="G8" s="195" t="s">
        <v>193</v>
      </c>
      <c r="H8" s="195" t="s">
        <v>194</v>
      </c>
      <c r="I8" s="195" t="s">
        <v>246</v>
      </c>
      <c r="J8" s="195" t="s">
        <v>196</v>
      </c>
      <c r="K8" s="278" t="s">
        <v>49</v>
      </c>
      <c r="L8" s="275" t="s">
        <v>247</v>
      </c>
      <c r="M8" s="275" t="s">
        <v>197</v>
      </c>
      <c r="N8" s="16" t="s">
        <v>54</v>
      </c>
      <c r="O8" s="16">
        <v>3</v>
      </c>
      <c r="P8" s="16">
        <v>3</v>
      </c>
      <c r="Q8" s="17" t="str">
        <f t="shared" ref="Q8" si="0">IF(P8&lt;=4,"BAJO",(IF(P8&lt;=8,"MEDIO",IF(P8&lt;=20,"ALTO",IF(P8&lt;=40,"MUY ALTO")))))</f>
        <v>BAJO</v>
      </c>
      <c r="R8" s="16">
        <v>25</v>
      </c>
      <c r="S8" s="16">
        <f t="shared" ref="S8" si="1">+R8*P8</f>
        <v>75</v>
      </c>
      <c r="T8" s="19" t="str">
        <f t="shared" ref="T8" si="2">IF(AND(S8&gt;1,S8&lt;=20),"IV",IF(AND(S8&gt;=40,S8&lt;=120),"III",IF(AND(S8&gt;=150,S8&lt;=500),"II",IF(AND(S8&gt;=600,S8&lt;=4000),"I","N.A"))))</f>
        <v>III</v>
      </c>
      <c r="U8" s="17" t="str">
        <f>IF(T8="II","Aceptable con control específico",(IF(T8="I","No aceptable",IF(T8="III","Mejorable",IF(T8="IV","Aceptable")))))</f>
        <v>Mejorable</v>
      </c>
      <c r="V8" s="196">
        <v>6</v>
      </c>
      <c r="W8" s="196">
        <v>6</v>
      </c>
      <c r="X8" s="197" t="s">
        <v>198</v>
      </c>
      <c r="Y8" s="196" t="s">
        <v>56</v>
      </c>
      <c r="Z8" s="276" t="s">
        <v>57</v>
      </c>
      <c r="AA8" s="276" t="s">
        <v>57</v>
      </c>
      <c r="AB8" s="203"/>
      <c r="AC8" s="277" t="s">
        <v>199</v>
      </c>
      <c r="AD8" s="279" t="s">
        <v>59</v>
      </c>
      <c r="AE8" s="199" t="s">
        <v>130</v>
      </c>
      <c r="AF8" s="200"/>
      <c r="AG8" s="200"/>
      <c r="AH8" s="200"/>
      <c r="AI8" s="27"/>
    </row>
    <row r="9" spans="1:35" s="15" customFormat="1" ht="225" x14ac:dyDescent="0.2">
      <c r="B9" s="194" t="s">
        <v>45</v>
      </c>
      <c r="C9" s="267" t="s">
        <v>46</v>
      </c>
      <c r="D9" s="194" t="s">
        <v>769</v>
      </c>
      <c r="E9" s="195" t="s">
        <v>139</v>
      </c>
      <c r="F9" s="194" t="s">
        <v>56</v>
      </c>
      <c r="G9" s="195" t="s">
        <v>193</v>
      </c>
      <c r="H9" s="195" t="s">
        <v>248</v>
      </c>
      <c r="I9" s="195" t="s">
        <v>249</v>
      </c>
      <c r="J9" s="195" t="s">
        <v>196</v>
      </c>
      <c r="K9" s="278" t="s">
        <v>49</v>
      </c>
      <c r="L9" s="275" t="s">
        <v>49</v>
      </c>
      <c r="M9" s="275" t="s">
        <v>197</v>
      </c>
      <c r="N9" s="16" t="s">
        <v>54</v>
      </c>
      <c r="O9" s="16">
        <v>3</v>
      </c>
      <c r="P9" s="16">
        <v>3</v>
      </c>
      <c r="Q9" s="17" t="str">
        <f t="shared" ref="Q9" si="3">IF(P9&lt;=4,"BAJO",(IF(P9&lt;=8,"MEDIO",IF(P9&lt;=20,"ALTO",IF(P9&lt;=40,"MUY ALTO")))))</f>
        <v>BAJO</v>
      </c>
      <c r="R9" s="16">
        <v>25</v>
      </c>
      <c r="S9" s="16">
        <f t="shared" ref="S9" si="4">+R9*P9</f>
        <v>75</v>
      </c>
      <c r="T9" s="19" t="str">
        <f t="shared" ref="T9" si="5">IF(AND(S9&gt;1,S9&lt;=20),"IV",IF(AND(S9&gt;=40,S9&lt;=120),"III",IF(AND(S9&gt;=150,S9&lt;=500),"II",IF(AND(S9&gt;=600,S9&lt;=4000),"I","N.A"))))</f>
        <v>III</v>
      </c>
      <c r="U9" s="17" t="str">
        <f>IF(T9="II","Aceptable con control específico",(IF(T9="I","No aceptable",IF(T9="III","Mejorable",IF(T9="IV","Aceptable")))))</f>
        <v>Mejorable</v>
      </c>
      <c r="V9" s="196">
        <v>6</v>
      </c>
      <c r="W9" s="196">
        <v>2</v>
      </c>
      <c r="X9" s="197" t="s">
        <v>250</v>
      </c>
      <c r="Y9" s="196" t="s">
        <v>56</v>
      </c>
      <c r="Z9" s="276" t="s">
        <v>57</v>
      </c>
      <c r="AA9" s="276" t="s">
        <v>57</v>
      </c>
      <c r="AB9" s="203"/>
      <c r="AC9" s="277" t="s">
        <v>199</v>
      </c>
      <c r="AD9" s="279" t="s">
        <v>59</v>
      </c>
      <c r="AE9" s="199" t="s">
        <v>130</v>
      </c>
      <c r="AF9" s="200"/>
      <c r="AG9" s="200"/>
      <c r="AH9" s="200"/>
      <c r="AI9" s="27"/>
    </row>
    <row r="10" spans="1:35" s="15" customFormat="1" ht="225" x14ac:dyDescent="0.2">
      <c r="B10" s="194" t="s">
        <v>45</v>
      </c>
      <c r="C10" s="267" t="s">
        <v>46</v>
      </c>
      <c r="D10" s="194" t="s">
        <v>769</v>
      </c>
      <c r="E10" s="195" t="s">
        <v>139</v>
      </c>
      <c r="F10" s="194" t="s">
        <v>56</v>
      </c>
      <c r="G10" s="195" t="s">
        <v>193</v>
      </c>
      <c r="H10" s="195" t="s">
        <v>251</v>
      </c>
      <c r="I10" s="195" t="s">
        <v>252</v>
      </c>
      <c r="J10" s="195" t="s">
        <v>253</v>
      </c>
      <c r="K10" s="278" t="s">
        <v>49</v>
      </c>
      <c r="L10" s="275" t="s">
        <v>254</v>
      </c>
      <c r="M10" s="275" t="s">
        <v>197</v>
      </c>
      <c r="N10" s="16" t="s">
        <v>54</v>
      </c>
      <c r="O10" s="16">
        <v>3</v>
      </c>
      <c r="P10" s="16">
        <v>3</v>
      </c>
      <c r="Q10" s="17" t="str">
        <f t="shared" ref="Q10" si="6">IF(P10&lt;=4,"BAJO",(IF(P10&lt;=8,"MEDIO",IF(P10&lt;=20,"ALTO",IF(P10&lt;=40,"MUY ALTO")))))</f>
        <v>BAJO</v>
      </c>
      <c r="R10" s="16">
        <v>25</v>
      </c>
      <c r="S10" s="16">
        <f t="shared" ref="S10" si="7">+R10*P10</f>
        <v>75</v>
      </c>
      <c r="T10" s="19" t="str">
        <f t="shared" ref="T10" si="8">IF(AND(S10&gt;1,S10&lt;=20),"IV",IF(AND(S10&gt;=40,S10&lt;=120),"III",IF(AND(S10&gt;=150,S10&lt;=500),"II",IF(AND(S10&gt;=600,S10&lt;=4000),"I","N.A"))))</f>
        <v>III</v>
      </c>
      <c r="U10" s="17" t="str">
        <f t="shared" ref="U10" si="9">IF(T10="II","Aceptable con control específico",(IF(T10="I","No aceptable",IF(T10="III","Mejorable",IF(T10="IV","Aceptable")))))</f>
        <v>Mejorable</v>
      </c>
      <c r="V10" s="196">
        <v>6</v>
      </c>
      <c r="W10" s="196">
        <v>8</v>
      </c>
      <c r="X10" s="197" t="s">
        <v>253</v>
      </c>
      <c r="Y10" s="196" t="s">
        <v>56</v>
      </c>
      <c r="Z10" s="276" t="s">
        <v>66</v>
      </c>
      <c r="AA10" s="276" t="s">
        <v>66</v>
      </c>
      <c r="AB10" s="203"/>
      <c r="AC10" s="277" t="s">
        <v>199</v>
      </c>
      <c r="AD10" s="279" t="s">
        <v>59</v>
      </c>
      <c r="AE10" s="201" t="s">
        <v>135</v>
      </c>
      <c r="AF10" s="200"/>
      <c r="AG10" s="200"/>
      <c r="AH10" s="200"/>
      <c r="AI10" s="27"/>
    </row>
    <row r="11" spans="1:35" s="15" customFormat="1" ht="120" x14ac:dyDescent="0.2">
      <c r="B11" s="194" t="s">
        <v>45</v>
      </c>
      <c r="C11" s="268" t="s">
        <v>46</v>
      </c>
      <c r="D11" s="194" t="s">
        <v>769</v>
      </c>
      <c r="E11" s="195" t="s">
        <v>139</v>
      </c>
      <c r="F11" s="194" t="s">
        <v>56</v>
      </c>
      <c r="G11" s="195" t="s">
        <v>50</v>
      </c>
      <c r="H11" s="195" t="s">
        <v>201</v>
      </c>
      <c r="I11" s="195" t="s">
        <v>52</v>
      </c>
      <c r="J11" s="195" t="s">
        <v>53</v>
      </c>
      <c r="K11" s="278" t="s">
        <v>49</v>
      </c>
      <c r="L11" s="278" t="s">
        <v>49</v>
      </c>
      <c r="M11" s="278" t="s">
        <v>49</v>
      </c>
      <c r="N11" s="16" t="s">
        <v>54</v>
      </c>
      <c r="O11" s="16">
        <v>4</v>
      </c>
      <c r="P11" s="16">
        <v>4</v>
      </c>
      <c r="Q11" s="17" t="str">
        <f t="shared" ref="Q11" si="10">IF(P11&lt;=4,"BAJO",(IF(P11&lt;=8,"MEDIO",IF(P11&lt;=20,"ALTO",IF(P11&lt;=40,"MUY ALTO")))))</f>
        <v>BAJO</v>
      </c>
      <c r="R11" s="16">
        <v>25</v>
      </c>
      <c r="S11" s="16">
        <f t="shared" ref="S11" si="11">+R11*P11</f>
        <v>100</v>
      </c>
      <c r="T11" s="19" t="str">
        <f t="shared" ref="T11" si="12">IF(AND(S11&gt;1,S11&lt;=20),"IV",IF(AND(S11&gt;=40,S11&lt;=120),"III",IF(AND(S11&gt;=150,S11&lt;=500),"II",IF(AND(S11&gt;=600,S11&lt;=4000),"I","N.A"))))</f>
        <v>III</v>
      </c>
      <c r="U11" s="17" t="str">
        <f t="shared" ref="U11:U22" si="13">IF(T11="II","Aceptable con control específico",(IF(T11="I","No aceptable",IF(T11="III","Mejorable",IF(T11="IV","Aceptable")))))</f>
        <v>Mejorable</v>
      </c>
      <c r="V11" s="196">
        <v>6</v>
      </c>
      <c r="W11" s="196">
        <v>8</v>
      </c>
      <c r="X11" s="197" t="s">
        <v>55</v>
      </c>
      <c r="Y11" s="196" t="s">
        <v>56</v>
      </c>
      <c r="Z11" s="276" t="s">
        <v>57</v>
      </c>
      <c r="AA11" s="276" t="s">
        <v>57</v>
      </c>
      <c r="AB11" s="203"/>
      <c r="AC11" s="204" t="s">
        <v>58</v>
      </c>
      <c r="AD11" s="279" t="s">
        <v>59</v>
      </c>
      <c r="AE11" s="201" t="s">
        <v>60</v>
      </c>
      <c r="AF11" s="202"/>
      <c r="AG11" s="202"/>
      <c r="AH11" s="202"/>
      <c r="AI11" s="202"/>
    </row>
    <row r="12" spans="1:35" s="15" customFormat="1" ht="90" x14ac:dyDescent="0.2">
      <c r="B12" s="194" t="s">
        <v>45</v>
      </c>
      <c r="C12" s="268" t="s">
        <v>46</v>
      </c>
      <c r="D12" s="194" t="s">
        <v>769</v>
      </c>
      <c r="E12" s="195" t="s">
        <v>139</v>
      </c>
      <c r="F12" s="194" t="s">
        <v>56</v>
      </c>
      <c r="G12" s="195" t="s">
        <v>61</v>
      </c>
      <c r="H12" s="195" t="s">
        <v>255</v>
      </c>
      <c r="I12" s="195" t="s">
        <v>252</v>
      </c>
      <c r="J12" s="195" t="s">
        <v>256</v>
      </c>
      <c r="K12" s="278" t="s">
        <v>49</v>
      </c>
      <c r="L12" s="278" t="s">
        <v>49</v>
      </c>
      <c r="M12" s="278" t="s">
        <v>49</v>
      </c>
      <c r="N12" s="16" t="s">
        <v>54</v>
      </c>
      <c r="O12" s="16">
        <v>3</v>
      </c>
      <c r="P12" s="16">
        <v>3</v>
      </c>
      <c r="Q12" s="17" t="str">
        <f t="shared" ref="Q12" si="14">IF(P12&lt;=4,"BAJO",(IF(P12&lt;=8,"MEDIO",IF(P12&lt;=20,"ALTO",IF(P12&lt;=40,"MUY ALTO")))))</f>
        <v>BAJO</v>
      </c>
      <c r="R12" s="16">
        <v>25</v>
      </c>
      <c r="S12" s="16">
        <f t="shared" ref="S12" si="15">+R12*P12</f>
        <v>75</v>
      </c>
      <c r="T12" s="19" t="str">
        <f t="shared" ref="T12" si="16">IF(AND(S12&gt;1,S12&lt;=20),"IV",IF(AND(S12&gt;=40,S12&lt;=120),"III",IF(AND(S12&gt;=150,S12&lt;=500),"II",IF(AND(S12&gt;=600,S12&lt;=4000),"I","N.A"))))</f>
        <v>III</v>
      </c>
      <c r="U12" s="17" t="str">
        <f t="shared" si="13"/>
        <v>Mejorable</v>
      </c>
      <c r="V12" s="196">
        <v>6</v>
      </c>
      <c r="W12" s="196">
        <v>8</v>
      </c>
      <c r="X12" s="197" t="s">
        <v>257</v>
      </c>
      <c r="Y12" s="196" t="s">
        <v>56</v>
      </c>
      <c r="Z12" s="276" t="s">
        <v>66</v>
      </c>
      <c r="AA12" s="276" t="s">
        <v>66</v>
      </c>
      <c r="AB12" s="276" t="s">
        <v>258</v>
      </c>
      <c r="AC12" s="204" t="s">
        <v>259</v>
      </c>
      <c r="AD12" s="279" t="s">
        <v>59</v>
      </c>
      <c r="AE12" s="201" t="s">
        <v>68</v>
      </c>
      <c r="AF12" s="202"/>
      <c r="AG12" s="202"/>
      <c r="AH12" s="202"/>
      <c r="AI12" s="202"/>
    </row>
    <row r="13" spans="1:35" s="15" customFormat="1" ht="127.5" customHeight="1" x14ac:dyDescent="0.2">
      <c r="B13" s="194" t="s">
        <v>45</v>
      </c>
      <c r="C13" s="268" t="s">
        <v>46</v>
      </c>
      <c r="D13" s="194" t="s">
        <v>769</v>
      </c>
      <c r="E13" s="195" t="s">
        <v>139</v>
      </c>
      <c r="F13" s="194" t="s">
        <v>56</v>
      </c>
      <c r="G13" s="195" t="s">
        <v>61</v>
      </c>
      <c r="H13" s="195" t="s">
        <v>260</v>
      </c>
      <c r="I13" s="195" t="s">
        <v>261</v>
      </c>
      <c r="J13" s="195" t="s">
        <v>256</v>
      </c>
      <c r="K13" s="278" t="s">
        <v>49</v>
      </c>
      <c r="L13" s="278" t="s">
        <v>49</v>
      </c>
      <c r="M13" s="278" t="s">
        <v>49</v>
      </c>
      <c r="N13" s="16" t="s">
        <v>54</v>
      </c>
      <c r="O13" s="16">
        <v>3</v>
      </c>
      <c r="P13" s="16">
        <v>2</v>
      </c>
      <c r="Q13" s="17" t="str">
        <f t="shared" ref="Q13" si="17">IF(P13&lt;=4,"BAJO",(IF(P13&lt;=8,"MEDIO",IF(P13&lt;=20,"ALTO",IF(P13&lt;=40,"MUY ALTO")))))</f>
        <v>BAJO</v>
      </c>
      <c r="R13" s="16">
        <v>10</v>
      </c>
      <c r="S13" s="16">
        <f t="shared" ref="S13" si="18">+R13*P13</f>
        <v>20</v>
      </c>
      <c r="T13" s="312" t="str">
        <f t="shared" ref="T13" si="19">IF(AND(S13&gt;1,S13&lt;=20),"IV",IF(AND(S13&gt;=40,S13&lt;=120),"III",IF(AND(S13&gt;=150,S13&lt;=500),"II",IF(AND(S13&gt;=600,S13&lt;=4000),"I","N.A"))))</f>
        <v>IV</v>
      </c>
      <c r="U13" s="17" t="str">
        <f t="shared" ref="U13" si="20">IF(T13="II","Aceptable con control específico",(IF(T13="I","No aceptable",IF(T13="III","Mejorable",IF(T13="IV","Aceptable")))))</f>
        <v>Aceptable</v>
      </c>
      <c r="V13" s="196">
        <v>6</v>
      </c>
      <c r="W13" s="196">
        <v>8</v>
      </c>
      <c r="X13" s="197" t="s">
        <v>262</v>
      </c>
      <c r="Y13" s="196" t="s">
        <v>56</v>
      </c>
      <c r="Z13" s="276" t="s">
        <v>66</v>
      </c>
      <c r="AA13" s="276" t="s">
        <v>66</v>
      </c>
      <c r="AB13" s="276" t="s">
        <v>263</v>
      </c>
      <c r="AC13" s="204" t="s">
        <v>259</v>
      </c>
      <c r="AD13" s="279" t="s">
        <v>264</v>
      </c>
      <c r="AE13" s="201" t="s">
        <v>68</v>
      </c>
      <c r="AF13" s="202"/>
      <c r="AG13" s="202"/>
      <c r="AH13" s="202"/>
      <c r="AI13" s="202"/>
    </row>
    <row r="14" spans="1:35" s="15" customFormat="1" ht="105" x14ac:dyDescent="0.2">
      <c r="B14" s="194" t="s">
        <v>45</v>
      </c>
      <c r="C14" s="268" t="s">
        <v>46</v>
      </c>
      <c r="D14" s="194" t="s">
        <v>769</v>
      </c>
      <c r="E14" s="195" t="s">
        <v>139</v>
      </c>
      <c r="F14" s="194" t="s">
        <v>56</v>
      </c>
      <c r="G14" s="195" t="s">
        <v>61</v>
      </c>
      <c r="H14" s="259" t="s">
        <v>62</v>
      </c>
      <c r="I14" s="302" t="s">
        <v>63</v>
      </c>
      <c r="J14" s="195" t="s">
        <v>64</v>
      </c>
      <c r="K14" s="278" t="s">
        <v>49</v>
      </c>
      <c r="L14" s="278" t="s">
        <v>49</v>
      </c>
      <c r="M14" s="278" t="s">
        <v>49</v>
      </c>
      <c r="N14" s="16" t="s">
        <v>54</v>
      </c>
      <c r="O14" s="16">
        <v>3</v>
      </c>
      <c r="P14" s="16">
        <v>3</v>
      </c>
      <c r="Q14" s="17" t="str">
        <f t="shared" ref="Q14" si="21">IF(P14&lt;=4,"BAJO",(IF(P14&lt;=8,"MEDIO",IF(P14&lt;=20,"ALTO",IF(P14&lt;=40,"MUY ALTO")))))</f>
        <v>BAJO</v>
      </c>
      <c r="R14" s="16">
        <v>25</v>
      </c>
      <c r="S14" s="16">
        <f t="shared" ref="S14" si="22">+R14*P14</f>
        <v>75</v>
      </c>
      <c r="T14" s="19" t="str">
        <f t="shared" ref="T14" si="23">IF(AND(S14&gt;1,S14&lt;=20),"IV",IF(AND(S14&gt;=40,S14&lt;=120),"III",IF(AND(S14&gt;=150,S14&lt;=500),"II",IF(AND(S14&gt;=600,S14&lt;=4000),"I","N.A"))))</f>
        <v>III</v>
      </c>
      <c r="U14" s="17" t="str">
        <f t="shared" ref="U14" si="24">IF(T14="II","Aceptable con control específico",(IF(T14="I","No aceptable",IF(T14="III","Mejorable",IF(T14="IV","Aceptable")))))</f>
        <v>Mejorable</v>
      </c>
      <c r="V14" s="196">
        <v>6</v>
      </c>
      <c r="W14" s="196">
        <v>8</v>
      </c>
      <c r="X14" s="197" t="s">
        <v>65</v>
      </c>
      <c r="Y14" s="196" t="s">
        <v>56</v>
      </c>
      <c r="Z14" s="276" t="s">
        <v>66</v>
      </c>
      <c r="AA14" s="276" t="s">
        <v>66</v>
      </c>
      <c r="AB14" s="276"/>
      <c r="AC14" s="204" t="s">
        <v>67</v>
      </c>
      <c r="AD14" s="279" t="s">
        <v>59</v>
      </c>
      <c r="AE14" s="201" t="s">
        <v>68</v>
      </c>
      <c r="AF14" s="202"/>
      <c r="AG14" s="202"/>
      <c r="AH14" s="202"/>
      <c r="AI14" s="202"/>
    </row>
    <row r="15" spans="1:35" s="15" customFormat="1" ht="135" x14ac:dyDescent="0.2">
      <c r="B15" s="194" t="s">
        <v>45</v>
      </c>
      <c r="C15" s="268" t="s">
        <v>46</v>
      </c>
      <c r="D15" s="194" t="s">
        <v>769</v>
      </c>
      <c r="E15" s="195" t="s">
        <v>265</v>
      </c>
      <c r="F15" s="194" t="s">
        <v>49</v>
      </c>
      <c r="G15" s="195" t="s">
        <v>69</v>
      </c>
      <c r="H15" s="195" t="s">
        <v>70</v>
      </c>
      <c r="I15" s="195" t="s">
        <v>71</v>
      </c>
      <c r="J15" s="195" t="s">
        <v>159</v>
      </c>
      <c r="K15" s="278" t="s">
        <v>49</v>
      </c>
      <c r="L15" s="278" t="s">
        <v>49</v>
      </c>
      <c r="M15" s="278" t="s">
        <v>49</v>
      </c>
      <c r="N15" s="16">
        <v>2</v>
      </c>
      <c r="O15" s="16">
        <v>1</v>
      </c>
      <c r="P15" s="16">
        <f t="shared" ref="P15:P22" si="25">+O15*N15</f>
        <v>2</v>
      </c>
      <c r="Q15" s="17" t="str">
        <f t="shared" ref="Q15:Q22" si="26">IF(P15&lt;=4,"BAJO",(IF(P15&lt;=8,"MEDIO",IF(P15&lt;=20,"ALTO",IF(P15&lt;=40,"MUY ALTO")))))</f>
        <v>BAJO</v>
      </c>
      <c r="R15" s="16">
        <v>25</v>
      </c>
      <c r="S15" s="16">
        <f t="shared" ref="S15:S22" si="27">+R15*P15</f>
        <v>50</v>
      </c>
      <c r="T15" s="19" t="str">
        <f t="shared" ref="T15:T22" si="28">IF(AND(S15&gt;1,S15&lt;=20),"IV",IF(AND(S15&gt;=40,S15&lt;=120),"III",IF(AND(S15&gt;=150,S15&lt;=500),"II",IF(AND(S15&gt;=600,S15&lt;=4000),"I","N.A"))))</f>
        <v>III</v>
      </c>
      <c r="U15" s="17" t="str">
        <f t="shared" si="13"/>
        <v>Mejorable</v>
      </c>
      <c r="V15" s="196">
        <v>6</v>
      </c>
      <c r="W15" s="196">
        <v>1</v>
      </c>
      <c r="X15" s="197" t="s">
        <v>73</v>
      </c>
      <c r="Y15" s="196" t="s">
        <v>56</v>
      </c>
      <c r="Z15" s="276" t="s">
        <v>57</v>
      </c>
      <c r="AA15" s="276" t="s">
        <v>57</v>
      </c>
      <c r="AB15" s="203"/>
      <c r="AC15" s="277" t="s">
        <v>74</v>
      </c>
      <c r="AD15" s="279" t="s">
        <v>59</v>
      </c>
      <c r="AE15" s="201" t="s">
        <v>75</v>
      </c>
      <c r="AF15" s="200"/>
      <c r="AG15" s="200"/>
      <c r="AH15" s="200"/>
      <c r="AI15" s="27"/>
    </row>
    <row r="16" spans="1:35" s="15" customFormat="1" ht="135" x14ac:dyDescent="0.2">
      <c r="B16" s="194" t="s">
        <v>45</v>
      </c>
      <c r="C16" s="268" t="s">
        <v>46</v>
      </c>
      <c r="D16" s="194" t="s">
        <v>769</v>
      </c>
      <c r="E16" s="195" t="s">
        <v>265</v>
      </c>
      <c r="F16" s="194" t="s">
        <v>49</v>
      </c>
      <c r="G16" s="195" t="s">
        <v>217</v>
      </c>
      <c r="H16" s="195" t="s">
        <v>76</v>
      </c>
      <c r="I16" s="195" t="s">
        <v>77</v>
      </c>
      <c r="J16" s="195" t="s">
        <v>78</v>
      </c>
      <c r="K16" s="278" t="s">
        <v>49</v>
      </c>
      <c r="L16" s="278" t="s">
        <v>49</v>
      </c>
      <c r="M16" s="278" t="s">
        <v>49</v>
      </c>
      <c r="N16" s="16">
        <v>2</v>
      </c>
      <c r="O16" s="16">
        <v>1</v>
      </c>
      <c r="P16" s="16">
        <f t="shared" si="25"/>
        <v>2</v>
      </c>
      <c r="Q16" s="17" t="str">
        <f t="shared" si="26"/>
        <v>BAJO</v>
      </c>
      <c r="R16" s="16">
        <v>25</v>
      </c>
      <c r="S16" s="16">
        <f t="shared" si="27"/>
        <v>50</v>
      </c>
      <c r="T16" s="19" t="str">
        <f t="shared" si="28"/>
        <v>III</v>
      </c>
      <c r="U16" s="17" t="str">
        <f t="shared" si="13"/>
        <v>Mejorable</v>
      </c>
      <c r="V16" s="196">
        <v>6</v>
      </c>
      <c r="W16" s="196">
        <v>1</v>
      </c>
      <c r="X16" s="197" t="s">
        <v>73</v>
      </c>
      <c r="Y16" s="196" t="s">
        <v>56</v>
      </c>
      <c r="Z16" s="276" t="s">
        <v>66</v>
      </c>
      <c r="AA16" s="276" t="s">
        <v>66</v>
      </c>
      <c r="AB16" s="203"/>
      <c r="AC16" s="277" t="s">
        <v>74</v>
      </c>
      <c r="AD16" s="279" t="s">
        <v>59</v>
      </c>
      <c r="AE16" s="201" t="s">
        <v>75</v>
      </c>
      <c r="AF16" s="200"/>
      <c r="AG16" s="200"/>
      <c r="AH16" s="200"/>
      <c r="AI16" s="27"/>
    </row>
    <row r="17" spans="2:35" s="15" customFormat="1" ht="135" customHeight="1" x14ac:dyDescent="0.2">
      <c r="B17" s="194" t="s">
        <v>45</v>
      </c>
      <c r="C17" s="268" t="s">
        <v>46</v>
      </c>
      <c r="D17" s="194" t="s">
        <v>769</v>
      </c>
      <c r="E17" s="195" t="s">
        <v>139</v>
      </c>
      <c r="F17" s="194" t="s">
        <v>56</v>
      </c>
      <c r="G17" s="195" t="s">
        <v>79</v>
      </c>
      <c r="H17" s="195" t="s">
        <v>80</v>
      </c>
      <c r="I17" s="195" t="s">
        <v>81</v>
      </c>
      <c r="J17" s="195" t="s">
        <v>82</v>
      </c>
      <c r="K17" s="278" t="s">
        <v>49</v>
      </c>
      <c r="L17" s="278" t="s">
        <v>49</v>
      </c>
      <c r="M17" s="278" t="s">
        <v>49</v>
      </c>
      <c r="N17" s="16">
        <v>2</v>
      </c>
      <c r="O17" s="16">
        <v>2</v>
      </c>
      <c r="P17" s="16">
        <f t="shared" si="25"/>
        <v>4</v>
      </c>
      <c r="Q17" s="17" t="str">
        <f t="shared" si="26"/>
        <v>BAJO</v>
      </c>
      <c r="R17" s="16">
        <v>25</v>
      </c>
      <c r="S17" s="16">
        <f t="shared" si="27"/>
        <v>100</v>
      </c>
      <c r="T17" s="19" t="str">
        <f t="shared" si="28"/>
        <v>III</v>
      </c>
      <c r="U17" s="17" t="str">
        <f t="shared" si="13"/>
        <v>Mejorable</v>
      </c>
      <c r="V17" s="196">
        <v>6</v>
      </c>
      <c r="W17" s="196">
        <v>8</v>
      </c>
      <c r="X17" s="197" t="s">
        <v>83</v>
      </c>
      <c r="Y17" s="196" t="s">
        <v>56</v>
      </c>
      <c r="Z17" s="276" t="s">
        <v>57</v>
      </c>
      <c r="AA17" s="304" t="s">
        <v>84</v>
      </c>
      <c r="AB17" s="276" t="s">
        <v>85</v>
      </c>
      <c r="AC17" s="277" t="s">
        <v>86</v>
      </c>
      <c r="AD17" s="279" t="s">
        <v>59</v>
      </c>
      <c r="AE17" s="201" t="s">
        <v>68</v>
      </c>
      <c r="AF17" s="202"/>
      <c r="AG17" s="202"/>
      <c r="AH17" s="202"/>
      <c r="AI17" s="202"/>
    </row>
    <row r="18" spans="2:35" s="20" customFormat="1" ht="153" customHeight="1" thickBot="1" x14ac:dyDescent="0.25">
      <c r="B18" s="194" t="s">
        <v>45</v>
      </c>
      <c r="C18" s="268" t="s">
        <v>46</v>
      </c>
      <c r="D18" s="194" t="s">
        <v>769</v>
      </c>
      <c r="E18" s="195" t="s">
        <v>115</v>
      </c>
      <c r="F18" s="194" t="s">
        <v>56</v>
      </c>
      <c r="G18" s="195" t="s">
        <v>87</v>
      </c>
      <c r="H18" s="272" t="s">
        <v>88</v>
      </c>
      <c r="I18" s="273" t="s">
        <v>89</v>
      </c>
      <c r="J18" s="195" t="s">
        <v>90</v>
      </c>
      <c r="K18" s="275" t="s">
        <v>91</v>
      </c>
      <c r="L18" s="278" t="s">
        <v>49</v>
      </c>
      <c r="M18" s="278" t="s">
        <v>49</v>
      </c>
      <c r="N18" s="16">
        <v>2</v>
      </c>
      <c r="O18" s="16">
        <v>2</v>
      </c>
      <c r="P18" s="16">
        <f t="shared" ref="P18" si="29">+O18*N18</f>
        <v>4</v>
      </c>
      <c r="Q18" s="17" t="str">
        <f t="shared" ref="Q18" si="30">IF(P18&lt;=4,"BAJO",(IF(P18&lt;=8,"MEDIO",IF(P18&lt;=20,"ALTO",IF(P18&lt;=40,"MUY ALTO")))))</f>
        <v>BAJO</v>
      </c>
      <c r="R18" s="16">
        <v>10</v>
      </c>
      <c r="S18" s="16">
        <f t="shared" ref="S18" si="31">+R18*P18</f>
        <v>40</v>
      </c>
      <c r="T18" s="19" t="str">
        <f t="shared" ref="T18" si="32">IF(AND(S18&gt;1,S18&lt;=20),"IV",IF(AND(S18&gt;=40,S18&lt;=120),"III",IF(AND(S18&gt;=150,S18&lt;=500),"II",IF(AND(S18&gt;=600,S18&lt;=4000),"I","N.A"))))</f>
        <v>III</v>
      </c>
      <c r="U18" s="17" t="str">
        <f t="shared" ref="U18" si="33">IF(T18="II","Aceptable con control específico",(IF(T18="I","No aceptable",IF(T18="III","Mejorable",IF(T18="IV","Aceptable")))))</f>
        <v>Mejorable</v>
      </c>
      <c r="V18" s="196">
        <v>6</v>
      </c>
      <c r="W18" s="196">
        <v>8</v>
      </c>
      <c r="X18" s="197" t="s">
        <v>73</v>
      </c>
      <c r="Y18" s="196" t="s">
        <v>56</v>
      </c>
      <c r="Z18" s="276" t="s">
        <v>66</v>
      </c>
      <c r="AA18" s="276" t="s">
        <v>66</v>
      </c>
      <c r="AB18" s="276" t="s">
        <v>85</v>
      </c>
      <c r="AC18" s="277" t="s">
        <v>92</v>
      </c>
      <c r="AD18" s="279" t="s">
        <v>59</v>
      </c>
      <c r="AE18" s="201" t="s">
        <v>75</v>
      </c>
      <c r="AF18" s="202"/>
      <c r="AG18" s="202"/>
      <c r="AH18" s="202"/>
      <c r="AI18" s="202"/>
    </row>
    <row r="19" spans="2:35" s="20" customFormat="1" ht="181.5" customHeight="1" x14ac:dyDescent="0.2">
      <c r="B19" s="194" t="s">
        <v>45</v>
      </c>
      <c r="C19" s="268" t="s">
        <v>46</v>
      </c>
      <c r="D19" s="194" t="s">
        <v>769</v>
      </c>
      <c r="E19" s="195" t="s">
        <v>115</v>
      </c>
      <c r="F19" s="194" t="s">
        <v>56</v>
      </c>
      <c r="G19" s="195" t="s">
        <v>93</v>
      </c>
      <c r="H19" s="195" t="s">
        <v>94</v>
      </c>
      <c r="I19" s="303" t="s">
        <v>95</v>
      </c>
      <c r="J19" s="195" t="s">
        <v>96</v>
      </c>
      <c r="K19" s="275" t="s">
        <v>91</v>
      </c>
      <c r="L19" s="278" t="s">
        <v>49</v>
      </c>
      <c r="M19" s="278" t="s">
        <v>49</v>
      </c>
      <c r="N19" s="16">
        <v>2</v>
      </c>
      <c r="O19" s="16">
        <v>2</v>
      </c>
      <c r="P19" s="16">
        <f t="shared" ref="P19" si="34">+O19*N19</f>
        <v>4</v>
      </c>
      <c r="Q19" s="17" t="str">
        <f t="shared" ref="Q19" si="35">IF(P19&lt;=4,"BAJO",(IF(P19&lt;=8,"MEDIO",IF(P19&lt;=20,"ALTO",IF(P19&lt;=40,"MUY ALTO")))))</f>
        <v>BAJO</v>
      </c>
      <c r="R19" s="16">
        <v>10</v>
      </c>
      <c r="S19" s="16">
        <f t="shared" ref="S19" si="36">+R19*P19</f>
        <v>40</v>
      </c>
      <c r="T19" s="19" t="str">
        <f t="shared" ref="T19" si="37">IF(AND(S19&gt;1,S19&lt;=20),"IV",IF(AND(S19&gt;=40,S19&lt;=120),"III",IF(AND(S19&gt;=150,S19&lt;=500),"II",IF(AND(S19&gt;=600,S19&lt;=4000),"I","N.A"))))</f>
        <v>III</v>
      </c>
      <c r="U19" s="17" t="str">
        <f t="shared" ref="U19" si="38">IF(T19="II","Aceptable con control específico",(IF(T19="I","No aceptable",IF(T19="III","Mejorable",IF(T19="IV","Aceptable")))))</f>
        <v>Mejorable</v>
      </c>
      <c r="V19" s="196">
        <v>6</v>
      </c>
      <c r="W19" s="196">
        <v>8</v>
      </c>
      <c r="X19" s="197" t="s">
        <v>97</v>
      </c>
      <c r="Y19" s="196" t="s">
        <v>56</v>
      </c>
      <c r="Z19" s="276" t="s">
        <v>66</v>
      </c>
      <c r="AA19" s="276" t="s">
        <v>66</v>
      </c>
      <c r="AB19" s="276" t="s">
        <v>85</v>
      </c>
      <c r="AC19" s="277" t="s">
        <v>98</v>
      </c>
      <c r="AD19" s="279" t="s">
        <v>59</v>
      </c>
      <c r="AE19" s="201" t="s">
        <v>75</v>
      </c>
      <c r="AF19" s="202"/>
      <c r="AG19" s="202"/>
      <c r="AH19" s="202"/>
      <c r="AI19" s="202"/>
    </row>
    <row r="20" spans="2:35" s="15" customFormat="1" ht="135" x14ac:dyDescent="0.2">
      <c r="B20" s="194" t="s">
        <v>45</v>
      </c>
      <c r="C20" s="268" t="s">
        <v>46</v>
      </c>
      <c r="D20" s="194" t="s">
        <v>769</v>
      </c>
      <c r="E20" s="195" t="s">
        <v>115</v>
      </c>
      <c r="F20" s="194" t="s">
        <v>56</v>
      </c>
      <c r="G20" s="195" t="s">
        <v>99</v>
      </c>
      <c r="H20" s="195" t="s">
        <v>100</v>
      </c>
      <c r="I20" s="195" t="s">
        <v>101</v>
      </c>
      <c r="J20" s="195" t="s">
        <v>102</v>
      </c>
      <c r="K20" s="275" t="s">
        <v>91</v>
      </c>
      <c r="L20" s="275" t="s">
        <v>103</v>
      </c>
      <c r="M20" s="278" t="s">
        <v>49</v>
      </c>
      <c r="N20" s="16">
        <v>2</v>
      </c>
      <c r="O20" s="16">
        <v>2</v>
      </c>
      <c r="P20" s="16">
        <f>+O20*N20</f>
        <v>4</v>
      </c>
      <c r="Q20" s="17" t="str">
        <f>IF(P20&lt;=4,"BAJO",(IF(P20&lt;=8,"MEDIO",IF(P20&lt;=20,"ALTO",IF(P20&lt;=40,"MUY ALTO")))))</f>
        <v>BAJO</v>
      </c>
      <c r="R20" s="16">
        <v>100</v>
      </c>
      <c r="S20" s="16">
        <f>+R20*P20</f>
        <v>400</v>
      </c>
      <c r="T20" s="19" t="str">
        <f>IF(AND(S20&gt;1,S20&lt;=20),"IV",IF(AND(S20&gt;=40,S20&lt;=120),"III",IF(AND(S20&gt;=150,S20&lt;=500),"II",IF(AND(S20&gt;=600,S20&lt;=4000),"I","N.A"))))</f>
        <v>II</v>
      </c>
      <c r="U20" s="17" t="str">
        <f>IF(T20="II","Aceptable con control específico",(IF(T20="I","No aceptable",IF(T20="III","Mejorable",IF(T20="IV","Aceptable")))))</f>
        <v>Aceptable con control específico</v>
      </c>
      <c r="V20" s="196">
        <v>6</v>
      </c>
      <c r="W20" s="196">
        <v>8</v>
      </c>
      <c r="X20" s="197" t="s">
        <v>73</v>
      </c>
      <c r="Y20" s="196" t="s">
        <v>56</v>
      </c>
      <c r="Z20" s="276" t="s">
        <v>57</v>
      </c>
      <c r="AA20" s="276" t="s">
        <v>57</v>
      </c>
      <c r="AB20" s="276" t="s">
        <v>85</v>
      </c>
      <c r="AC20" s="277" t="s">
        <v>92</v>
      </c>
      <c r="AD20" s="279" t="s">
        <v>59</v>
      </c>
      <c r="AE20" s="201" t="s">
        <v>75</v>
      </c>
      <c r="AF20" s="202"/>
      <c r="AG20" s="202"/>
      <c r="AH20" s="202"/>
      <c r="AI20" s="202"/>
    </row>
    <row r="21" spans="2:35" s="15" customFormat="1" ht="132.75" customHeight="1" x14ac:dyDescent="0.2">
      <c r="B21" s="194" t="s">
        <v>45</v>
      </c>
      <c r="C21" s="268" t="s">
        <v>46</v>
      </c>
      <c r="D21" s="194" t="s">
        <v>769</v>
      </c>
      <c r="E21" s="195" t="s">
        <v>115</v>
      </c>
      <c r="F21" s="194" t="s">
        <v>56</v>
      </c>
      <c r="G21" s="195" t="s">
        <v>104</v>
      </c>
      <c r="H21" s="307" t="s">
        <v>105</v>
      </c>
      <c r="I21" s="307" t="s">
        <v>106</v>
      </c>
      <c r="J21" s="259" t="s">
        <v>107</v>
      </c>
      <c r="K21" s="278" t="s">
        <v>108</v>
      </c>
      <c r="L21" s="275" t="s">
        <v>109</v>
      </c>
      <c r="M21" s="278" t="s">
        <v>49</v>
      </c>
      <c r="N21" s="16">
        <v>2</v>
      </c>
      <c r="O21" s="16">
        <v>2</v>
      </c>
      <c r="P21" s="16">
        <v>6</v>
      </c>
      <c r="Q21" s="17" t="str">
        <f>IF(P21&lt;=4,"BAJO",(IF(P21&lt;=8,"MEDIO",IF(P21&lt;=20,"ALTO",IF(P21&lt;=40,"MUY ALTO")))))</f>
        <v>MEDIO</v>
      </c>
      <c r="R21" s="16">
        <v>10</v>
      </c>
      <c r="S21" s="16">
        <f t="shared" ref="S21" si="39">+R21*P21</f>
        <v>60</v>
      </c>
      <c r="T21" s="19" t="str">
        <f t="shared" ref="T21" si="40">IF(AND(S21&gt;1,S21&lt;=20),"IV",IF(AND(S21&gt;=40,S21&lt;=120),"III",IF(AND(S21&gt;=150,S21&lt;=500),"II",IF(AND(S21&gt;=600,S21&lt;=4000),"I","N.A"))))</f>
        <v>III</v>
      </c>
      <c r="U21" s="17" t="str">
        <f t="shared" ref="U21" si="41">IF(T21="II","Aceptable con control específico",(IF(T21="I","No aceptable",IF(T21="III","Mejorable",IF(T21="IV","Aceptable")))))</f>
        <v>Mejorable</v>
      </c>
      <c r="V21" s="196">
        <v>6</v>
      </c>
      <c r="W21" s="196">
        <v>8</v>
      </c>
      <c r="X21" s="197" t="s">
        <v>110</v>
      </c>
      <c r="Y21" s="196"/>
      <c r="Z21" s="276" t="s">
        <v>57</v>
      </c>
      <c r="AA21" s="276" t="s">
        <v>57</v>
      </c>
      <c r="AB21" s="276"/>
      <c r="AC21" s="277" t="s">
        <v>111</v>
      </c>
      <c r="AD21" s="279" t="s">
        <v>59</v>
      </c>
      <c r="AE21" s="201"/>
      <c r="AF21" s="202"/>
      <c r="AG21" s="202"/>
      <c r="AH21" s="202"/>
      <c r="AI21" s="202"/>
    </row>
    <row r="22" spans="2:35" s="15" customFormat="1" ht="135" x14ac:dyDescent="0.2">
      <c r="B22" s="194" t="s">
        <v>45</v>
      </c>
      <c r="C22" s="268" t="s">
        <v>46</v>
      </c>
      <c r="D22" s="194" t="s">
        <v>769</v>
      </c>
      <c r="E22" s="195" t="s">
        <v>115</v>
      </c>
      <c r="F22" s="194" t="s">
        <v>56</v>
      </c>
      <c r="G22" s="195" t="s">
        <v>113</v>
      </c>
      <c r="H22" s="195" t="s">
        <v>114</v>
      </c>
      <c r="I22" s="195" t="s">
        <v>115</v>
      </c>
      <c r="J22" s="306" t="s">
        <v>116</v>
      </c>
      <c r="K22" s="278" t="s">
        <v>49</v>
      </c>
      <c r="L22" s="278" t="s">
        <v>49</v>
      </c>
      <c r="M22" s="278" t="s">
        <v>49</v>
      </c>
      <c r="N22" s="16">
        <v>2</v>
      </c>
      <c r="O22" s="16">
        <v>2</v>
      </c>
      <c r="P22" s="16">
        <f t="shared" si="25"/>
        <v>4</v>
      </c>
      <c r="Q22" s="17" t="str">
        <f t="shared" si="26"/>
        <v>BAJO</v>
      </c>
      <c r="R22" s="16">
        <v>100</v>
      </c>
      <c r="S22" s="16">
        <f t="shared" si="27"/>
        <v>400</v>
      </c>
      <c r="T22" s="19" t="str">
        <f t="shared" si="28"/>
        <v>II</v>
      </c>
      <c r="U22" s="17" t="str">
        <f t="shared" si="13"/>
        <v>Aceptable con control específico</v>
      </c>
      <c r="V22" s="196">
        <v>6</v>
      </c>
      <c r="W22" s="196">
        <v>8</v>
      </c>
      <c r="X22" s="197" t="s">
        <v>73</v>
      </c>
      <c r="Y22" s="196" t="s">
        <v>56</v>
      </c>
      <c r="Z22" s="276" t="s">
        <v>66</v>
      </c>
      <c r="AA22" s="276" t="s">
        <v>66</v>
      </c>
      <c r="AB22" s="203"/>
      <c r="AC22" s="277" t="s">
        <v>117</v>
      </c>
      <c r="AD22" s="279" t="s">
        <v>59</v>
      </c>
      <c r="AE22" s="201" t="s">
        <v>75</v>
      </c>
      <c r="AF22" s="202"/>
      <c r="AG22" s="202"/>
      <c r="AH22" s="202"/>
      <c r="AI22" s="202"/>
    </row>
    <row r="27" spans="2:35" x14ac:dyDescent="0.25">
      <c r="I27" s="305"/>
    </row>
  </sheetData>
  <autoFilter ref="B7:AI22" xr:uid="{00000000-0009-0000-0000-000003000000}"/>
  <mergeCells count="12">
    <mergeCell ref="Z6:AD6"/>
    <mergeCell ref="AF6:AI6"/>
    <mergeCell ref="B2:E4"/>
    <mergeCell ref="F2:AE4"/>
    <mergeCell ref="AF2:AI2"/>
    <mergeCell ref="AF3:AI3"/>
    <mergeCell ref="AF4:AI4"/>
    <mergeCell ref="B6:F6"/>
    <mergeCell ref="G6:J6"/>
    <mergeCell ref="K6:M6"/>
    <mergeCell ref="N6:T6"/>
    <mergeCell ref="V6:Y6"/>
  </mergeCells>
  <conditionalFormatting sqref="T17 T15 T20:T22">
    <cfRule type="cellIs" dxfId="86" priority="46" stopIfTrue="1" operator="equal">
      <formula>"I"</formula>
    </cfRule>
    <cfRule type="cellIs" dxfId="85" priority="47" stopIfTrue="1" operator="equal">
      <formula>"II"</formula>
    </cfRule>
    <cfRule type="cellIs" dxfId="84" priority="48" stopIfTrue="1" operator="equal">
      <formula>"III"</formula>
    </cfRule>
  </conditionalFormatting>
  <conditionalFormatting sqref="T16">
    <cfRule type="cellIs" dxfId="83" priority="43" stopIfTrue="1" operator="equal">
      <formula>"I"</formula>
    </cfRule>
    <cfRule type="cellIs" dxfId="82" priority="44" stopIfTrue="1" operator="equal">
      <formula>"II"</formula>
    </cfRule>
    <cfRule type="cellIs" dxfId="81" priority="45" stopIfTrue="1" operator="equal">
      <formula>"III"</formula>
    </cfRule>
  </conditionalFormatting>
  <conditionalFormatting sqref="T18">
    <cfRule type="cellIs" dxfId="80" priority="31" stopIfTrue="1" operator="equal">
      <formula>"I"</formula>
    </cfRule>
    <cfRule type="cellIs" dxfId="79" priority="32" stopIfTrue="1" operator="equal">
      <formula>"II"</formula>
    </cfRule>
    <cfRule type="cellIs" dxfId="78" priority="33" stopIfTrue="1" operator="equal">
      <formula>"III"</formula>
    </cfRule>
  </conditionalFormatting>
  <conditionalFormatting sqref="T8">
    <cfRule type="cellIs" dxfId="77" priority="28" stopIfTrue="1" operator="equal">
      <formula>"I"</formula>
    </cfRule>
    <cfRule type="cellIs" dxfId="76" priority="29" stopIfTrue="1" operator="equal">
      <formula>"II"</formula>
    </cfRule>
    <cfRule type="cellIs" dxfId="75" priority="30" stopIfTrue="1" operator="equal">
      <formula>"III"</formula>
    </cfRule>
  </conditionalFormatting>
  <conditionalFormatting sqref="T11">
    <cfRule type="cellIs" dxfId="74" priority="22" stopIfTrue="1" operator="equal">
      <formula>"I"</formula>
    </cfRule>
    <cfRule type="cellIs" dxfId="73" priority="23" stopIfTrue="1" operator="equal">
      <formula>"II"</formula>
    </cfRule>
    <cfRule type="cellIs" dxfId="72" priority="24" stopIfTrue="1" operator="equal">
      <formula>"III"</formula>
    </cfRule>
  </conditionalFormatting>
  <conditionalFormatting sqref="T12">
    <cfRule type="cellIs" dxfId="71" priority="19" stopIfTrue="1" operator="equal">
      <formula>"I"</formula>
    </cfRule>
    <cfRule type="cellIs" dxfId="70" priority="20" stopIfTrue="1" operator="equal">
      <formula>"II"</formula>
    </cfRule>
    <cfRule type="cellIs" dxfId="69" priority="21" stopIfTrue="1" operator="equal">
      <formula>"III"</formula>
    </cfRule>
  </conditionalFormatting>
  <conditionalFormatting sqref="T10">
    <cfRule type="cellIs" dxfId="68" priority="16" stopIfTrue="1" operator="equal">
      <formula>"I"</formula>
    </cfRule>
    <cfRule type="cellIs" dxfId="67" priority="17" stopIfTrue="1" operator="equal">
      <formula>"II"</formula>
    </cfRule>
    <cfRule type="cellIs" dxfId="66" priority="18" stopIfTrue="1" operator="equal">
      <formula>"III"</formula>
    </cfRule>
  </conditionalFormatting>
  <conditionalFormatting sqref="T9">
    <cfRule type="cellIs" dxfId="65" priority="13" stopIfTrue="1" operator="equal">
      <formula>"I"</formula>
    </cfRule>
    <cfRule type="cellIs" dxfId="64" priority="14" stopIfTrue="1" operator="equal">
      <formula>"II"</formula>
    </cfRule>
    <cfRule type="cellIs" dxfId="63" priority="15" stopIfTrue="1" operator="equal">
      <formula>"III"</formula>
    </cfRule>
  </conditionalFormatting>
  <conditionalFormatting sqref="T14">
    <cfRule type="cellIs" dxfId="62" priority="10" stopIfTrue="1" operator="equal">
      <formula>"I"</formula>
    </cfRule>
    <cfRule type="cellIs" dxfId="61" priority="11" stopIfTrue="1" operator="equal">
      <formula>"II"</formula>
    </cfRule>
    <cfRule type="cellIs" dxfId="60" priority="12" stopIfTrue="1" operator="equal">
      <formula>"III"</formula>
    </cfRule>
  </conditionalFormatting>
  <conditionalFormatting sqref="T13">
    <cfRule type="cellIs" dxfId="59" priority="7" stopIfTrue="1" operator="equal">
      <formula>"I"</formula>
    </cfRule>
    <cfRule type="cellIs" dxfId="58" priority="8" stopIfTrue="1" operator="equal">
      <formula>"II"</formula>
    </cfRule>
    <cfRule type="cellIs" dxfId="57" priority="9" stopIfTrue="1" operator="equal">
      <formula>"III"</formula>
    </cfRule>
  </conditionalFormatting>
  <conditionalFormatting sqref="T19">
    <cfRule type="cellIs" dxfId="56" priority="4" stopIfTrue="1" operator="equal">
      <formula>"I"</formula>
    </cfRule>
    <cfRule type="cellIs" dxfId="55" priority="5" stopIfTrue="1" operator="equal">
      <formula>"II"</formula>
    </cfRule>
    <cfRule type="cellIs" dxfId="54" priority="6" stopIfTrue="1" operator="equal">
      <formula>"III"</formula>
    </cfRule>
  </conditionalFormatting>
  <pageMargins left="0.75" right="0.75" top="1" bottom="1" header="0.5" footer="0.5"/>
  <pageSetup orientation="portrait" horizontalDpi="4294967292" verticalDpi="4294967292"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8"/>
  <sheetViews>
    <sheetView workbookViewId="0">
      <selection activeCell="A8" sqref="A8:G8"/>
    </sheetView>
  </sheetViews>
  <sheetFormatPr baseColWidth="10" defaultColWidth="9" defaultRowHeight="15.75" x14ac:dyDescent="0.25"/>
  <cols>
    <col min="1" max="6" width="11" customWidth="1"/>
    <col min="7" max="7" width="13.125" customWidth="1"/>
    <col min="8" max="12" width="11" customWidth="1"/>
    <col min="13" max="13" width="2.375" customWidth="1"/>
    <col min="14" max="14" width="11" hidden="1" customWidth="1"/>
    <col min="15" max="256" width="11" customWidth="1"/>
  </cols>
  <sheetData>
    <row r="1" spans="1:29" x14ac:dyDescent="0.25">
      <c r="A1" s="357" t="s">
        <v>266</v>
      </c>
      <c r="B1" s="358"/>
      <c r="C1" s="358"/>
      <c r="D1" s="358"/>
      <c r="E1" s="358"/>
      <c r="F1" s="358"/>
      <c r="G1" s="359"/>
    </row>
    <row r="2" spans="1:29" ht="16.5" customHeight="1" x14ac:dyDescent="0.25">
      <c r="A2" s="346" t="s">
        <v>267</v>
      </c>
      <c r="B2" s="347"/>
      <c r="C2" s="347"/>
      <c r="D2" s="347"/>
      <c r="E2" s="347"/>
      <c r="F2" s="347"/>
      <c r="G2" s="348"/>
      <c r="H2" s="350"/>
      <c r="I2" s="350"/>
      <c r="J2" s="350"/>
      <c r="K2" s="350"/>
      <c r="L2" s="350"/>
      <c r="M2" s="350"/>
      <c r="N2" s="350"/>
      <c r="O2" s="350"/>
      <c r="P2" s="350"/>
      <c r="Q2" s="350"/>
      <c r="R2" s="350"/>
      <c r="S2" s="350"/>
      <c r="T2" s="350"/>
      <c r="U2" s="350"/>
      <c r="V2" s="350"/>
      <c r="W2" s="350"/>
      <c r="X2" s="350"/>
      <c r="Y2" s="350"/>
      <c r="Z2" s="350"/>
      <c r="AA2" s="350"/>
      <c r="AB2" s="350"/>
      <c r="AC2" s="314"/>
    </row>
    <row r="3" spans="1:29" ht="28.5" customHeight="1" x14ac:dyDescent="0.25">
      <c r="A3" s="346" t="s">
        <v>268</v>
      </c>
      <c r="B3" s="347"/>
      <c r="C3" s="347"/>
      <c r="D3" s="347"/>
      <c r="E3" s="347"/>
      <c r="F3" s="347"/>
      <c r="G3" s="348"/>
      <c r="H3" s="350"/>
      <c r="I3" s="350"/>
      <c r="J3" s="350"/>
      <c r="K3" s="350"/>
      <c r="L3" s="350"/>
      <c r="M3" s="350"/>
      <c r="N3" s="350"/>
      <c r="O3" s="350"/>
      <c r="P3" s="350"/>
      <c r="Q3" s="350"/>
      <c r="R3" s="350"/>
      <c r="S3" s="350"/>
      <c r="T3" s="350"/>
      <c r="U3" s="350"/>
      <c r="V3" s="350"/>
      <c r="W3" s="350"/>
      <c r="X3" s="350"/>
      <c r="Y3" s="350"/>
      <c r="Z3" s="350"/>
      <c r="AA3" s="350"/>
      <c r="AB3" s="350"/>
      <c r="AC3" s="314"/>
    </row>
    <row r="4" spans="1:29" ht="33.75" customHeight="1" x14ac:dyDescent="0.25">
      <c r="A4" s="346" t="s">
        <v>269</v>
      </c>
      <c r="B4" s="347"/>
      <c r="C4" s="347"/>
      <c r="D4" s="347"/>
      <c r="E4" s="347"/>
      <c r="F4" s="347"/>
      <c r="G4" s="348"/>
      <c r="H4" s="350"/>
      <c r="I4" s="350"/>
      <c r="J4" s="350"/>
      <c r="K4" s="350"/>
      <c r="L4" s="350"/>
      <c r="M4" s="350"/>
      <c r="N4" s="350"/>
      <c r="O4" s="350"/>
      <c r="P4" s="350"/>
      <c r="Q4" s="350"/>
      <c r="R4" s="350"/>
      <c r="S4" s="350"/>
      <c r="T4" s="350"/>
      <c r="U4" s="350"/>
      <c r="V4" s="350"/>
      <c r="W4" s="350"/>
      <c r="X4" s="350"/>
      <c r="Y4" s="350"/>
      <c r="Z4" s="350"/>
      <c r="AA4" s="350"/>
      <c r="AB4" s="350"/>
      <c r="AC4" s="314"/>
    </row>
    <row r="5" spans="1:29" ht="18" customHeight="1" x14ac:dyDescent="0.25">
      <c r="A5" s="346" t="s">
        <v>270</v>
      </c>
      <c r="B5" s="347"/>
      <c r="C5" s="347"/>
      <c r="D5" s="347"/>
      <c r="E5" s="347"/>
      <c r="F5" s="347"/>
      <c r="G5" s="348"/>
      <c r="H5" s="350"/>
      <c r="I5" s="350"/>
      <c r="J5" s="350"/>
      <c r="K5" s="350"/>
      <c r="L5" s="350"/>
      <c r="M5" s="350"/>
      <c r="N5" s="350"/>
      <c r="O5" s="350"/>
      <c r="P5" s="350"/>
      <c r="Q5" s="350"/>
      <c r="R5" s="350"/>
      <c r="S5" s="350"/>
      <c r="T5" s="350"/>
      <c r="U5" s="350"/>
      <c r="V5" s="350"/>
      <c r="W5" s="350"/>
      <c r="X5" s="350"/>
      <c r="Y5" s="350"/>
      <c r="Z5" s="350"/>
      <c r="AA5" s="350"/>
      <c r="AB5" s="350"/>
      <c r="AC5" s="314"/>
    </row>
    <row r="6" spans="1:29" ht="37.5" customHeight="1" x14ac:dyDescent="0.25">
      <c r="A6" s="346" t="s">
        <v>271</v>
      </c>
      <c r="B6" s="347"/>
      <c r="C6" s="347"/>
      <c r="D6" s="347"/>
      <c r="E6" s="347"/>
      <c r="F6" s="347"/>
      <c r="G6" s="348"/>
      <c r="H6" s="350"/>
      <c r="I6" s="350"/>
      <c r="J6" s="350"/>
      <c r="K6" s="350"/>
      <c r="L6" s="350"/>
      <c r="M6" s="350"/>
      <c r="N6" s="350"/>
      <c r="O6" s="350"/>
      <c r="P6" s="350"/>
      <c r="Q6" s="350"/>
      <c r="R6" s="350"/>
      <c r="S6" s="350"/>
      <c r="T6" s="350"/>
      <c r="U6" s="350"/>
      <c r="V6" s="350"/>
      <c r="W6" s="350"/>
      <c r="X6" s="350"/>
      <c r="Y6" s="350"/>
      <c r="Z6" s="350"/>
      <c r="AA6" s="350"/>
      <c r="AB6" s="350"/>
      <c r="AC6" s="314"/>
    </row>
    <row r="7" spans="1:29" ht="52.5" customHeight="1" x14ac:dyDescent="0.25">
      <c r="A7" s="354" t="s">
        <v>272</v>
      </c>
      <c r="B7" s="355"/>
      <c r="C7" s="355"/>
      <c r="D7" s="355"/>
      <c r="E7" s="355"/>
      <c r="F7" s="355"/>
      <c r="G7" s="356"/>
      <c r="H7" s="350"/>
      <c r="I7" s="350"/>
      <c r="J7" s="350"/>
      <c r="K7" s="350"/>
      <c r="L7" s="350"/>
      <c r="M7" s="350"/>
      <c r="N7" s="350"/>
      <c r="O7" s="350"/>
      <c r="P7" s="350"/>
      <c r="Q7" s="350"/>
      <c r="R7" s="350"/>
      <c r="S7" s="350"/>
      <c r="T7" s="350"/>
      <c r="U7" s="350"/>
      <c r="V7" s="350"/>
      <c r="W7" s="350"/>
      <c r="X7" s="350"/>
      <c r="Y7" s="350"/>
      <c r="Z7" s="350"/>
      <c r="AA7" s="350"/>
      <c r="AB7" s="350"/>
      <c r="AC7" s="314"/>
    </row>
    <row r="8" spans="1:29" ht="28.5" customHeight="1" x14ac:dyDescent="0.25">
      <c r="A8" s="346" t="s">
        <v>273</v>
      </c>
      <c r="B8" s="347"/>
      <c r="C8" s="347"/>
      <c r="D8" s="347"/>
      <c r="E8" s="347"/>
      <c r="F8" s="347"/>
      <c r="G8" s="348"/>
      <c r="H8" s="350"/>
      <c r="I8" s="350"/>
      <c r="J8" s="350"/>
      <c r="K8" s="350"/>
      <c r="L8" s="350"/>
      <c r="M8" s="350"/>
      <c r="N8" s="350"/>
      <c r="O8" s="350"/>
      <c r="P8" s="350"/>
      <c r="Q8" s="350"/>
      <c r="R8" s="350"/>
      <c r="S8" s="350"/>
      <c r="T8" s="350"/>
      <c r="U8" s="350"/>
      <c r="V8" s="350"/>
      <c r="W8" s="350"/>
      <c r="X8" s="350"/>
      <c r="Y8" s="350"/>
      <c r="Z8" s="350"/>
      <c r="AA8" s="350"/>
      <c r="AB8" s="350"/>
      <c r="AC8" s="314"/>
    </row>
    <row r="9" spans="1:29" ht="29.25" customHeight="1" x14ac:dyDescent="0.25">
      <c r="A9" s="346" t="s">
        <v>274</v>
      </c>
      <c r="B9" s="347"/>
      <c r="C9" s="347"/>
      <c r="D9" s="347"/>
      <c r="E9" s="347"/>
      <c r="F9" s="347"/>
      <c r="G9" s="348"/>
      <c r="H9" s="350"/>
      <c r="I9" s="350"/>
      <c r="J9" s="350"/>
      <c r="K9" s="350"/>
      <c r="L9" s="350"/>
      <c r="M9" s="350"/>
      <c r="N9" s="350"/>
      <c r="O9" s="350"/>
      <c r="P9" s="350"/>
      <c r="Q9" s="350"/>
      <c r="R9" s="350"/>
      <c r="S9" s="350"/>
      <c r="T9" s="350"/>
      <c r="U9" s="350"/>
      <c r="V9" s="350"/>
      <c r="W9" s="350"/>
      <c r="X9" s="350"/>
      <c r="Y9" s="350"/>
      <c r="Z9" s="350"/>
      <c r="AA9" s="350"/>
      <c r="AB9" s="350"/>
      <c r="AC9" s="314"/>
    </row>
    <row r="10" spans="1:29" x14ac:dyDescent="0.25">
      <c r="A10" s="346" t="s">
        <v>275</v>
      </c>
      <c r="B10" s="347"/>
      <c r="C10" s="347"/>
      <c r="D10" s="347"/>
      <c r="E10" s="347"/>
      <c r="F10" s="347"/>
      <c r="G10" s="348"/>
      <c r="H10" s="350"/>
      <c r="I10" s="350"/>
      <c r="J10" s="350"/>
      <c r="K10" s="350"/>
      <c r="L10" s="350"/>
      <c r="M10" s="350"/>
      <c r="N10" s="350"/>
      <c r="O10" s="350"/>
      <c r="P10" s="350"/>
      <c r="Q10" s="350"/>
      <c r="R10" s="350"/>
      <c r="S10" s="350"/>
      <c r="T10" s="350"/>
      <c r="U10" s="350"/>
      <c r="V10" s="350"/>
      <c r="W10" s="350"/>
      <c r="X10" s="350"/>
      <c r="Y10" s="350"/>
      <c r="Z10" s="350"/>
      <c r="AA10" s="350"/>
      <c r="AB10" s="350"/>
      <c r="AC10" s="314"/>
    </row>
    <row r="11" spans="1:29" ht="47.25" customHeight="1" x14ac:dyDescent="0.25">
      <c r="A11" s="346" t="s">
        <v>276</v>
      </c>
      <c r="B11" s="347"/>
      <c r="C11" s="347"/>
      <c r="D11" s="347"/>
      <c r="E11" s="347"/>
      <c r="F11" s="347"/>
      <c r="G11" s="348"/>
      <c r="H11" s="350"/>
      <c r="I11" s="350"/>
      <c r="J11" s="350"/>
      <c r="K11" s="350"/>
      <c r="L11" s="350"/>
      <c r="M11" s="350"/>
      <c r="N11" s="350"/>
      <c r="O11" s="350"/>
      <c r="P11" s="350"/>
      <c r="Q11" s="350"/>
      <c r="R11" s="350"/>
      <c r="S11" s="350"/>
      <c r="T11" s="350"/>
      <c r="U11" s="350"/>
      <c r="V11" s="350"/>
      <c r="W11" s="350"/>
      <c r="X11" s="350"/>
      <c r="Y11" s="350"/>
      <c r="Z11" s="350"/>
      <c r="AA11" s="350"/>
      <c r="AB11" s="350"/>
      <c r="AC11" s="314"/>
    </row>
    <row r="12" spans="1:29" ht="30.75" customHeight="1" x14ac:dyDescent="0.25">
      <c r="A12" s="346" t="s">
        <v>277</v>
      </c>
      <c r="B12" s="347"/>
      <c r="C12" s="347"/>
      <c r="D12" s="347"/>
      <c r="E12" s="347"/>
      <c r="F12" s="347"/>
      <c r="G12" s="348"/>
      <c r="H12" s="350"/>
      <c r="I12" s="350"/>
      <c r="J12" s="350"/>
      <c r="K12" s="350"/>
      <c r="L12" s="350"/>
      <c r="M12" s="350"/>
      <c r="N12" s="350"/>
      <c r="O12" s="350"/>
      <c r="P12" s="350"/>
      <c r="Q12" s="350"/>
      <c r="R12" s="350"/>
      <c r="S12" s="350"/>
      <c r="T12" s="350"/>
      <c r="U12" s="350"/>
      <c r="V12" s="350"/>
      <c r="W12" s="350"/>
      <c r="X12" s="350"/>
      <c r="Y12" s="350"/>
      <c r="Z12" s="350"/>
      <c r="AA12" s="350"/>
      <c r="AB12" s="350"/>
      <c r="AC12" s="314"/>
    </row>
    <row r="13" spans="1:29" x14ac:dyDescent="0.25">
      <c r="A13" s="346" t="s">
        <v>278</v>
      </c>
      <c r="B13" s="347"/>
      <c r="C13" s="347"/>
      <c r="D13" s="347"/>
      <c r="E13" s="347"/>
      <c r="F13" s="347"/>
      <c r="G13" s="348"/>
      <c r="H13" s="350"/>
      <c r="I13" s="350"/>
      <c r="J13" s="350"/>
      <c r="K13" s="350"/>
      <c r="L13" s="350"/>
      <c r="M13" s="350"/>
      <c r="N13" s="350"/>
      <c r="O13" s="350"/>
      <c r="P13" s="350"/>
      <c r="Q13" s="350"/>
      <c r="R13" s="350"/>
      <c r="S13" s="350"/>
      <c r="T13" s="350"/>
      <c r="U13" s="350"/>
      <c r="V13" s="350"/>
      <c r="W13" s="350"/>
      <c r="X13" s="350"/>
      <c r="Y13" s="350"/>
      <c r="Z13" s="350"/>
      <c r="AA13" s="350"/>
      <c r="AB13" s="350"/>
      <c r="AC13" s="314"/>
    </row>
    <row r="14" spans="1:29" ht="45.75" customHeight="1" x14ac:dyDescent="0.25">
      <c r="A14" s="346" t="s">
        <v>279</v>
      </c>
      <c r="B14" s="347"/>
      <c r="C14" s="347"/>
      <c r="D14" s="347"/>
      <c r="E14" s="347"/>
      <c r="F14" s="347"/>
      <c r="G14" s="348"/>
      <c r="H14" s="350"/>
      <c r="I14" s="350"/>
      <c r="J14" s="350"/>
      <c r="K14" s="350"/>
      <c r="L14" s="350"/>
      <c r="M14" s="350"/>
      <c r="N14" s="350"/>
      <c r="O14" s="350"/>
      <c r="P14" s="350"/>
      <c r="Q14" s="350"/>
      <c r="R14" s="350"/>
      <c r="S14" s="350"/>
      <c r="T14" s="350"/>
      <c r="U14" s="350"/>
      <c r="V14" s="350"/>
      <c r="W14" s="350"/>
      <c r="X14" s="350"/>
      <c r="Y14" s="350"/>
      <c r="Z14" s="350"/>
      <c r="AA14" s="350"/>
      <c r="AB14" s="350"/>
      <c r="AC14" s="314"/>
    </row>
    <row r="15" spans="1:29" ht="47.25" customHeight="1" x14ac:dyDescent="0.25">
      <c r="A15" s="346" t="s">
        <v>280</v>
      </c>
      <c r="B15" s="347"/>
      <c r="C15" s="347"/>
      <c r="D15" s="347"/>
      <c r="E15" s="347"/>
      <c r="F15" s="347"/>
      <c r="G15" s="348"/>
      <c r="H15" s="350"/>
      <c r="I15" s="350"/>
      <c r="J15" s="350"/>
      <c r="K15" s="350"/>
      <c r="L15" s="350"/>
      <c r="M15" s="350"/>
      <c r="N15" s="350"/>
      <c r="O15" s="350"/>
      <c r="P15" s="350"/>
      <c r="Q15" s="350"/>
      <c r="R15" s="350"/>
      <c r="S15" s="350"/>
      <c r="T15" s="350"/>
      <c r="U15" s="350"/>
      <c r="V15" s="350"/>
      <c r="W15" s="350"/>
      <c r="X15" s="350"/>
      <c r="Y15" s="350"/>
      <c r="Z15" s="350"/>
      <c r="AA15" s="350"/>
      <c r="AB15" s="350"/>
      <c r="AC15" s="314"/>
    </row>
    <row r="16" spans="1:29" ht="27.75" customHeight="1" x14ac:dyDescent="0.25">
      <c r="A16" s="346" t="s">
        <v>281</v>
      </c>
      <c r="B16" s="347"/>
      <c r="C16" s="347"/>
      <c r="D16" s="347"/>
      <c r="E16" s="347"/>
      <c r="F16" s="347"/>
      <c r="G16" s="348"/>
      <c r="H16" s="350"/>
      <c r="I16" s="350"/>
      <c r="J16" s="350"/>
      <c r="K16" s="350"/>
      <c r="L16" s="350"/>
      <c r="M16" s="350"/>
      <c r="N16" s="350"/>
      <c r="O16" s="350"/>
      <c r="P16" s="350"/>
      <c r="Q16" s="350"/>
      <c r="R16" s="350"/>
      <c r="S16" s="350"/>
      <c r="T16" s="350"/>
      <c r="U16" s="350"/>
      <c r="V16" s="350"/>
      <c r="W16" s="350"/>
      <c r="X16" s="350"/>
      <c r="Y16" s="350"/>
      <c r="Z16" s="350"/>
      <c r="AA16" s="350"/>
      <c r="AB16" s="350"/>
      <c r="AC16" s="314"/>
    </row>
    <row r="17" spans="1:29" ht="16.5" customHeight="1" x14ac:dyDescent="0.25">
      <c r="A17" s="346" t="s">
        <v>282</v>
      </c>
      <c r="B17" s="347"/>
      <c r="C17" s="347"/>
      <c r="D17" s="347"/>
      <c r="E17" s="347"/>
      <c r="F17" s="347"/>
      <c r="G17" s="348"/>
      <c r="H17" s="350"/>
      <c r="I17" s="350"/>
      <c r="J17" s="350"/>
      <c r="K17" s="350"/>
      <c r="L17" s="350"/>
      <c r="M17" s="350"/>
      <c r="N17" s="350"/>
      <c r="O17" s="350"/>
      <c r="P17" s="350"/>
      <c r="Q17" s="350"/>
      <c r="R17" s="350"/>
      <c r="S17" s="350"/>
      <c r="T17" s="350"/>
      <c r="U17" s="350"/>
      <c r="V17" s="350"/>
      <c r="W17" s="350"/>
      <c r="X17" s="350"/>
      <c r="Y17" s="350"/>
      <c r="Z17" s="350"/>
      <c r="AA17" s="350"/>
      <c r="AB17" s="350"/>
      <c r="AC17" s="314"/>
    </row>
    <row r="18" spans="1:29" ht="31.5" customHeight="1" x14ac:dyDescent="0.25">
      <c r="A18" s="346" t="s">
        <v>283</v>
      </c>
      <c r="B18" s="347"/>
      <c r="C18" s="347"/>
      <c r="D18" s="347"/>
      <c r="E18" s="347"/>
      <c r="F18" s="347"/>
      <c r="G18" s="348"/>
      <c r="H18" s="350"/>
      <c r="I18" s="350"/>
      <c r="J18" s="350"/>
      <c r="K18" s="350"/>
      <c r="L18" s="350"/>
      <c r="M18" s="350"/>
      <c r="N18" s="350"/>
      <c r="O18" s="350"/>
      <c r="P18" s="350"/>
      <c r="Q18" s="350"/>
      <c r="R18" s="350"/>
      <c r="S18" s="350"/>
      <c r="T18" s="350"/>
      <c r="U18" s="350"/>
      <c r="V18" s="350"/>
      <c r="W18" s="350"/>
      <c r="X18" s="350"/>
      <c r="Y18" s="350"/>
      <c r="Z18" s="350"/>
      <c r="AA18" s="350"/>
      <c r="AB18" s="350"/>
      <c r="AC18" s="314"/>
    </row>
    <row r="19" spans="1:29" ht="32.25" customHeight="1" x14ac:dyDescent="0.25">
      <c r="A19" s="346" t="s">
        <v>284</v>
      </c>
      <c r="B19" s="347"/>
      <c r="C19" s="347"/>
      <c r="D19" s="347"/>
      <c r="E19" s="347"/>
      <c r="F19" s="347"/>
      <c r="G19" s="348"/>
      <c r="H19" s="350"/>
      <c r="I19" s="350"/>
      <c r="J19" s="350"/>
      <c r="K19" s="350"/>
      <c r="L19" s="350"/>
      <c r="M19" s="350"/>
      <c r="N19" s="350"/>
      <c r="O19" s="350"/>
      <c r="P19" s="350"/>
      <c r="Q19" s="350"/>
      <c r="R19" s="350"/>
      <c r="S19" s="350"/>
      <c r="T19" s="350"/>
      <c r="U19" s="350"/>
      <c r="V19" s="350"/>
      <c r="W19" s="350"/>
      <c r="X19" s="350"/>
      <c r="Y19" s="350"/>
      <c r="Z19" s="350"/>
      <c r="AA19" s="350"/>
      <c r="AB19" s="350"/>
      <c r="AC19" s="314"/>
    </row>
    <row r="20" spans="1:29" ht="30.75" customHeight="1" x14ac:dyDescent="0.25">
      <c r="A20" s="346" t="s">
        <v>285</v>
      </c>
      <c r="B20" s="347"/>
      <c r="C20" s="347"/>
      <c r="D20" s="347"/>
      <c r="E20" s="347"/>
      <c r="F20" s="347"/>
      <c r="G20" s="348"/>
      <c r="H20" s="350"/>
      <c r="I20" s="350"/>
      <c r="J20" s="350"/>
      <c r="K20" s="350"/>
      <c r="L20" s="350"/>
      <c r="M20" s="350"/>
      <c r="N20" s="350"/>
      <c r="O20" s="350"/>
      <c r="P20" s="350"/>
      <c r="Q20" s="350"/>
      <c r="R20" s="350"/>
      <c r="S20" s="350"/>
      <c r="T20" s="350"/>
      <c r="U20" s="350"/>
      <c r="V20" s="350"/>
      <c r="W20" s="350"/>
      <c r="X20" s="350"/>
      <c r="Y20" s="350"/>
      <c r="Z20" s="350"/>
      <c r="AA20" s="350"/>
      <c r="AB20" s="350"/>
      <c r="AC20" s="314"/>
    </row>
    <row r="21" spans="1:29" ht="78.75" customHeight="1" x14ac:dyDescent="0.25">
      <c r="A21" s="346" t="s">
        <v>286</v>
      </c>
      <c r="B21" s="347"/>
      <c r="C21" s="347"/>
      <c r="D21" s="347"/>
      <c r="E21" s="347"/>
      <c r="F21" s="347"/>
      <c r="G21" s="348"/>
      <c r="H21" s="350"/>
      <c r="I21" s="350"/>
      <c r="J21" s="350"/>
      <c r="K21" s="350"/>
      <c r="L21" s="350"/>
      <c r="M21" s="350"/>
      <c r="N21" s="350"/>
      <c r="O21" s="350"/>
      <c r="P21" s="350"/>
      <c r="Q21" s="350"/>
      <c r="R21" s="350"/>
      <c r="S21" s="350"/>
      <c r="T21" s="350"/>
      <c r="U21" s="350"/>
      <c r="V21" s="350"/>
      <c r="W21" s="350"/>
      <c r="X21" s="350"/>
      <c r="Y21" s="350"/>
      <c r="Z21" s="350"/>
      <c r="AA21" s="350"/>
      <c r="AB21" s="350"/>
      <c r="AC21" s="314"/>
    </row>
    <row r="22" spans="1:29" ht="31.5" customHeight="1" x14ac:dyDescent="0.25">
      <c r="A22" s="346" t="s">
        <v>287</v>
      </c>
      <c r="B22" s="347"/>
      <c r="C22" s="347"/>
      <c r="D22" s="347"/>
      <c r="E22" s="347"/>
      <c r="F22" s="347"/>
      <c r="G22" s="348"/>
      <c r="H22" s="350"/>
      <c r="I22" s="350"/>
      <c r="J22" s="350"/>
      <c r="K22" s="350"/>
      <c r="L22" s="350"/>
      <c r="M22" s="350"/>
      <c r="N22" s="350"/>
      <c r="O22" s="350"/>
      <c r="P22" s="350"/>
      <c r="Q22" s="350"/>
      <c r="R22" s="350"/>
      <c r="S22" s="350"/>
      <c r="T22" s="350"/>
      <c r="U22" s="350"/>
      <c r="V22" s="350"/>
      <c r="W22" s="350"/>
      <c r="X22" s="350"/>
      <c r="Y22" s="350"/>
      <c r="Z22" s="350"/>
      <c r="AA22" s="350"/>
      <c r="AB22" s="350"/>
      <c r="AC22" s="314"/>
    </row>
    <row r="23" spans="1:29" ht="30.75" customHeight="1" x14ac:dyDescent="0.25">
      <c r="A23" s="346" t="s">
        <v>288</v>
      </c>
      <c r="B23" s="347"/>
      <c r="C23" s="347"/>
      <c r="D23" s="347"/>
      <c r="E23" s="347"/>
      <c r="F23" s="347"/>
      <c r="G23" s="348"/>
      <c r="H23" s="350"/>
      <c r="I23" s="350"/>
      <c r="J23" s="350"/>
      <c r="K23" s="350"/>
      <c r="L23" s="350"/>
      <c r="M23" s="350"/>
      <c r="N23" s="350"/>
      <c r="O23" s="350"/>
      <c r="P23" s="350"/>
      <c r="Q23" s="350"/>
      <c r="R23" s="350"/>
      <c r="S23" s="350"/>
      <c r="T23" s="350"/>
      <c r="U23" s="350"/>
      <c r="V23" s="350"/>
      <c r="W23" s="350"/>
      <c r="X23" s="350"/>
      <c r="Y23" s="350"/>
      <c r="Z23" s="350"/>
      <c r="AA23" s="350"/>
      <c r="AB23" s="350"/>
      <c r="AC23" s="314"/>
    </row>
    <row r="24" spans="1:29" ht="66" customHeight="1" x14ac:dyDescent="0.25">
      <c r="A24" s="346" t="s">
        <v>289</v>
      </c>
      <c r="B24" s="347"/>
      <c r="C24" s="347"/>
      <c r="D24" s="347"/>
      <c r="E24" s="347"/>
      <c r="F24" s="347"/>
      <c r="G24" s="348"/>
      <c r="H24" s="350"/>
      <c r="I24" s="350"/>
      <c r="J24" s="350"/>
      <c r="K24" s="350"/>
      <c r="L24" s="350"/>
      <c r="M24" s="350"/>
      <c r="N24" s="350"/>
      <c r="O24" s="350"/>
      <c r="P24" s="350"/>
      <c r="Q24" s="350"/>
      <c r="R24" s="350"/>
      <c r="S24" s="350"/>
      <c r="T24" s="350"/>
      <c r="U24" s="350"/>
      <c r="V24" s="350"/>
      <c r="W24" s="350"/>
      <c r="X24" s="350"/>
      <c r="Y24" s="350"/>
      <c r="Z24" s="350"/>
      <c r="AA24" s="350"/>
      <c r="AB24" s="350"/>
      <c r="AC24" s="314"/>
    </row>
    <row r="25" spans="1:29" ht="46.5" customHeight="1" x14ac:dyDescent="0.25">
      <c r="A25" s="346" t="s">
        <v>290</v>
      </c>
      <c r="B25" s="347"/>
      <c r="C25" s="347"/>
      <c r="D25" s="347"/>
      <c r="E25" s="347"/>
      <c r="F25" s="347"/>
      <c r="G25" s="348"/>
      <c r="H25" s="349"/>
      <c r="I25" s="349"/>
      <c r="J25" s="349"/>
      <c r="K25" s="349"/>
      <c r="L25" s="349"/>
      <c r="M25" s="349"/>
      <c r="N25" s="1"/>
      <c r="O25" s="1"/>
      <c r="P25" s="1"/>
      <c r="Q25" s="1"/>
      <c r="R25" s="1"/>
      <c r="S25" s="1"/>
      <c r="T25" s="1"/>
      <c r="U25" s="1"/>
    </row>
    <row r="26" spans="1:29" ht="15.75" customHeight="1" x14ac:dyDescent="0.25">
      <c r="A26" s="346" t="s">
        <v>291</v>
      </c>
      <c r="B26" s="347"/>
      <c r="C26" s="347"/>
      <c r="D26" s="347"/>
      <c r="E26" s="347"/>
      <c r="F26" s="347"/>
      <c r="G26" s="348"/>
      <c r="H26" s="349"/>
      <c r="I26" s="349"/>
      <c r="J26" s="349"/>
      <c r="K26" s="349"/>
      <c r="L26" s="349"/>
      <c r="M26" s="349"/>
      <c r="N26" s="350"/>
      <c r="O26" s="350"/>
      <c r="P26" s="350"/>
      <c r="Q26" s="350"/>
      <c r="R26" s="350"/>
      <c r="S26" s="350"/>
      <c r="T26" s="350"/>
      <c r="U26" s="350"/>
      <c r="V26" s="345"/>
      <c r="W26" s="345"/>
      <c r="X26" s="345"/>
      <c r="Y26" s="345"/>
    </row>
    <row r="27" spans="1:29" ht="30" customHeight="1" x14ac:dyDescent="0.25">
      <c r="A27" s="346" t="s">
        <v>292</v>
      </c>
      <c r="B27" s="347"/>
      <c r="C27" s="347"/>
      <c r="D27" s="347"/>
      <c r="E27" s="347"/>
      <c r="F27" s="347"/>
      <c r="G27" s="348"/>
      <c r="H27" s="349"/>
      <c r="I27" s="349"/>
      <c r="J27" s="349"/>
      <c r="K27" s="349"/>
      <c r="L27" s="349"/>
      <c r="M27" s="349"/>
      <c r="N27" s="350"/>
      <c r="O27" s="350"/>
      <c r="P27" s="350"/>
      <c r="Q27" s="350"/>
      <c r="R27" s="350"/>
      <c r="S27" s="350"/>
      <c r="T27" s="350"/>
      <c r="U27" s="350"/>
      <c r="V27" s="345"/>
      <c r="W27" s="345"/>
      <c r="X27" s="345"/>
      <c r="Y27" s="345"/>
    </row>
    <row r="28" spans="1:29" ht="15.75" customHeight="1" x14ac:dyDescent="0.25">
      <c r="A28" s="346" t="s">
        <v>293</v>
      </c>
      <c r="B28" s="347"/>
      <c r="C28" s="347"/>
      <c r="D28" s="347"/>
      <c r="E28" s="347"/>
      <c r="F28" s="347"/>
      <c r="G28" s="348"/>
      <c r="H28" s="349"/>
      <c r="I28" s="349"/>
      <c r="J28" s="349"/>
      <c r="K28" s="349"/>
      <c r="L28" s="349"/>
      <c r="M28" s="349"/>
      <c r="N28" s="350"/>
      <c r="O28" s="350"/>
      <c r="P28" s="350"/>
      <c r="Q28" s="350"/>
      <c r="R28" s="350"/>
      <c r="S28" s="350"/>
      <c r="T28" s="350"/>
      <c r="U28" s="350"/>
      <c r="V28" s="345"/>
      <c r="W28" s="345"/>
      <c r="X28" s="345"/>
      <c r="Y28" s="345"/>
    </row>
    <row r="29" spans="1:29" ht="15.75" customHeight="1" x14ac:dyDescent="0.25">
      <c r="A29" s="346" t="s">
        <v>294</v>
      </c>
      <c r="B29" s="347"/>
      <c r="C29" s="347"/>
      <c r="D29" s="347"/>
      <c r="E29" s="347"/>
      <c r="F29" s="347"/>
      <c r="G29" s="348"/>
      <c r="H29" s="349"/>
      <c r="I29" s="349"/>
      <c r="J29" s="349"/>
      <c r="K29" s="349"/>
      <c r="L29" s="349"/>
      <c r="M29" s="349"/>
      <c r="N29" s="350"/>
      <c r="O29" s="350"/>
      <c r="P29" s="350"/>
      <c r="Q29" s="350"/>
      <c r="R29" s="350"/>
      <c r="S29" s="350"/>
      <c r="T29" s="350"/>
      <c r="U29" s="350"/>
      <c r="V29" s="345"/>
      <c r="W29" s="345"/>
      <c r="X29" s="345"/>
      <c r="Y29" s="345"/>
    </row>
    <row r="30" spans="1:29" ht="32.25" customHeight="1" x14ac:dyDescent="0.25">
      <c r="A30" s="346" t="s">
        <v>295</v>
      </c>
      <c r="B30" s="347"/>
      <c r="C30" s="347"/>
      <c r="D30" s="347"/>
      <c r="E30" s="347"/>
      <c r="F30" s="347"/>
      <c r="G30" s="348"/>
      <c r="H30" s="349"/>
      <c r="I30" s="349"/>
      <c r="J30" s="349"/>
      <c r="K30" s="349"/>
      <c r="L30" s="349"/>
      <c r="M30" s="349"/>
      <c r="N30" s="350"/>
      <c r="O30" s="350"/>
      <c r="P30" s="350"/>
      <c r="Q30" s="350"/>
      <c r="R30" s="350"/>
      <c r="S30" s="350"/>
      <c r="T30" s="350"/>
      <c r="U30" s="350"/>
      <c r="V30" s="345"/>
      <c r="W30" s="345"/>
      <c r="X30" s="345"/>
      <c r="Y30" s="345"/>
    </row>
    <row r="31" spans="1:29" ht="33.75" customHeight="1" x14ac:dyDescent="0.25">
      <c r="A31" s="346" t="s">
        <v>296</v>
      </c>
      <c r="B31" s="347"/>
      <c r="C31" s="347"/>
      <c r="D31" s="347"/>
      <c r="E31" s="347"/>
      <c r="F31" s="347"/>
      <c r="G31" s="348"/>
      <c r="H31" s="349"/>
      <c r="I31" s="349"/>
      <c r="J31" s="349"/>
      <c r="K31" s="349"/>
      <c r="L31" s="349"/>
      <c r="M31" s="349"/>
      <c r="N31" s="350"/>
      <c r="O31" s="350"/>
      <c r="P31" s="350"/>
      <c r="Q31" s="350"/>
      <c r="R31" s="350"/>
      <c r="S31" s="350"/>
      <c r="T31" s="350"/>
      <c r="U31" s="350"/>
      <c r="V31" s="345"/>
      <c r="W31" s="345"/>
      <c r="X31" s="345"/>
      <c r="Y31" s="345"/>
    </row>
    <row r="32" spans="1:29" ht="30.75" customHeight="1" x14ac:dyDescent="0.25">
      <c r="A32" s="346" t="s">
        <v>297</v>
      </c>
      <c r="B32" s="347"/>
      <c r="C32" s="347"/>
      <c r="D32" s="347"/>
      <c r="E32" s="347"/>
      <c r="F32" s="347"/>
      <c r="G32" s="348"/>
      <c r="H32" s="349"/>
      <c r="I32" s="349"/>
      <c r="J32" s="349"/>
      <c r="K32" s="349"/>
      <c r="L32" s="349"/>
      <c r="M32" s="349"/>
      <c r="N32" s="350"/>
      <c r="O32" s="350"/>
      <c r="P32" s="350"/>
      <c r="Q32" s="350"/>
      <c r="R32" s="350"/>
      <c r="S32" s="350"/>
      <c r="T32" s="350"/>
      <c r="U32" s="350"/>
      <c r="V32" s="345"/>
      <c r="W32" s="345"/>
      <c r="X32" s="345"/>
      <c r="Y32" s="345"/>
    </row>
    <row r="33" spans="1:25" ht="46.5" customHeight="1" x14ac:dyDescent="0.25">
      <c r="A33" s="346" t="s">
        <v>298</v>
      </c>
      <c r="B33" s="347"/>
      <c r="C33" s="347"/>
      <c r="D33" s="347"/>
      <c r="E33" s="347"/>
      <c r="F33" s="347"/>
      <c r="G33" s="348"/>
      <c r="H33" s="349"/>
      <c r="I33" s="349"/>
      <c r="J33" s="349"/>
      <c r="K33" s="349"/>
      <c r="L33" s="349"/>
      <c r="M33" s="349"/>
      <c r="N33" s="350"/>
      <c r="O33" s="350"/>
      <c r="P33" s="350"/>
      <c r="Q33" s="350"/>
      <c r="R33" s="350"/>
      <c r="S33" s="350"/>
      <c r="T33" s="350"/>
      <c r="U33" s="350"/>
      <c r="V33" s="345"/>
      <c r="W33" s="345"/>
      <c r="X33" s="345"/>
      <c r="Y33" s="345"/>
    </row>
    <row r="34" spans="1:25" ht="29.25" customHeight="1" x14ac:dyDescent="0.25">
      <c r="A34" s="346" t="s">
        <v>299</v>
      </c>
      <c r="B34" s="347"/>
      <c r="C34" s="347"/>
      <c r="D34" s="347"/>
      <c r="E34" s="347"/>
      <c r="F34" s="347"/>
      <c r="G34" s="348"/>
      <c r="H34" s="349"/>
      <c r="I34" s="349"/>
      <c r="J34" s="349"/>
      <c r="K34" s="349"/>
      <c r="L34" s="349"/>
      <c r="M34" s="349"/>
      <c r="N34" s="350"/>
      <c r="O34" s="350"/>
      <c r="P34" s="350"/>
      <c r="Q34" s="350"/>
      <c r="R34" s="350"/>
      <c r="S34" s="350"/>
      <c r="T34" s="350"/>
      <c r="U34" s="350"/>
      <c r="V34" s="345"/>
      <c r="W34" s="345"/>
      <c r="X34" s="345"/>
      <c r="Y34" s="345"/>
    </row>
    <row r="35" spans="1:25" ht="60.75" customHeight="1" x14ac:dyDescent="0.25">
      <c r="A35" s="346" t="s">
        <v>300</v>
      </c>
      <c r="B35" s="347"/>
      <c r="C35" s="347"/>
      <c r="D35" s="347"/>
      <c r="E35" s="347"/>
      <c r="F35" s="347"/>
      <c r="G35" s="348"/>
      <c r="H35" s="349"/>
      <c r="I35" s="349"/>
      <c r="J35" s="349"/>
      <c r="K35" s="349"/>
      <c r="L35" s="349"/>
      <c r="M35" s="349"/>
      <c r="N35" s="350"/>
      <c r="O35" s="350"/>
      <c r="P35" s="350"/>
      <c r="Q35" s="350"/>
      <c r="R35" s="350"/>
      <c r="S35" s="350"/>
      <c r="T35" s="350"/>
      <c r="U35" s="350"/>
      <c r="V35" s="345"/>
      <c r="W35" s="345"/>
      <c r="X35" s="345"/>
      <c r="Y35" s="345"/>
    </row>
    <row r="36" spans="1:25" ht="45.75" customHeight="1" x14ac:dyDescent="0.25">
      <c r="A36" s="346" t="s">
        <v>301</v>
      </c>
      <c r="B36" s="347"/>
      <c r="C36" s="347"/>
      <c r="D36" s="347"/>
      <c r="E36" s="347"/>
      <c r="F36" s="347"/>
      <c r="G36" s="348"/>
      <c r="H36" s="349"/>
      <c r="I36" s="349"/>
      <c r="J36" s="349"/>
      <c r="K36" s="349"/>
      <c r="L36" s="349"/>
      <c r="M36" s="349"/>
      <c r="N36" s="350"/>
      <c r="O36" s="350"/>
      <c r="P36" s="350"/>
      <c r="Q36" s="350"/>
      <c r="R36" s="350"/>
      <c r="S36" s="350"/>
      <c r="T36" s="350"/>
      <c r="U36" s="350"/>
      <c r="V36" s="345"/>
      <c r="W36" s="345"/>
      <c r="X36" s="345"/>
      <c r="Y36" s="345"/>
    </row>
    <row r="37" spans="1:25" ht="62.25" customHeight="1" thickBot="1" x14ac:dyDescent="0.3">
      <c r="A37" s="351" t="s">
        <v>302</v>
      </c>
      <c r="B37" s="352"/>
      <c r="C37" s="352"/>
      <c r="D37" s="352"/>
      <c r="E37" s="352"/>
      <c r="F37" s="352"/>
      <c r="G37" s="353"/>
      <c r="H37" s="349"/>
      <c r="I37" s="349"/>
      <c r="J37" s="349"/>
      <c r="K37" s="349"/>
      <c r="L37" s="349"/>
      <c r="M37" s="349"/>
      <c r="N37" s="350"/>
      <c r="O37" s="350"/>
      <c r="P37" s="350"/>
      <c r="Q37" s="350"/>
      <c r="R37" s="350"/>
      <c r="S37" s="350"/>
      <c r="T37" s="350"/>
      <c r="U37" s="350"/>
      <c r="V37" s="345"/>
      <c r="W37" s="345"/>
      <c r="X37" s="345"/>
      <c r="Y37" s="345"/>
    </row>
    <row r="38" spans="1:25" x14ac:dyDescent="0.25">
      <c r="A38" s="345"/>
      <c r="B38" s="345"/>
      <c r="C38" s="345"/>
      <c r="D38" s="345"/>
      <c r="E38" s="345"/>
      <c r="F38" s="345"/>
      <c r="G38" s="345"/>
      <c r="H38" s="345"/>
      <c r="I38" s="345"/>
      <c r="J38" s="345"/>
      <c r="K38" s="345"/>
      <c r="L38" s="345"/>
      <c r="M38" s="345"/>
      <c r="N38" s="345"/>
      <c r="O38" s="345"/>
      <c r="P38" s="345"/>
      <c r="Q38" s="345"/>
      <c r="R38" s="345"/>
      <c r="S38" s="345"/>
      <c r="T38" s="345"/>
      <c r="U38" s="345"/>
      <c r="V38" s="345"/>
      <c r="W38" s="345"/>
      <c r="X38" s="345"/>
      <c r="Y38" s="345"/>
    </row>
  </sheetData>
  <mergeCells count="145">
    <mergeCell ref="A1:G1"/>
    <mergeCell ref="A2:G2"/>
    <mergeCell ref="H2:N2"/>
    <mergeCell ref="O2:U2"/>
    <mergeCell ref="V2:AB2"/>
    <mergeCell ref="A3:G3"/>
    <mergeCell ref="H3:N3"/>
    <mergeCell ref="O3:U3"/>
    <mergeCell ref="V3:AB3"/>
    <mergeCell ref="A6:G6"/>
    <mergeCell ref="H6:N6"/>
    <mergeCell ref="O6:U6"/>
    <mergeCell ref="V6:AB6"/>
    <mergeCell ref="A7:G7"/>
    <mergeCell ref="H7:N7"/>
    <mergeCell ref="O7:U7"/>
    <mergeCell ref="V7:AB7"/>
    <mergeCell ref="A4:G4"/>
    <mergeCell ref="H4:N4"/>
    <mergeCell ref="O4:U4"/>
    <mergeCell ref="V4:AB4"/>
    <mergeCell ref="A5:G5"/>
    <mergeCell ref="H5:N5"/>
    <mergeCell ref="O5:U5"/>
    <mergeCell ref="V5:AB5"/>
    <mergeCell ref="A10:G10"/>
    <mergeCell ref="H10:N10"/>
    <mergeCell ref="O10:U10"/>
    <mergeCell ref="V10:AB10"/>
    <mergeCell ref="A11:G11"/>
    <mergeCell ref="H11:N11"/>
    <mergeCell ref="O11:U11"/>
    <mergeCell ref="V11:AB11"/>
    <mergeCell ref="A8:G8"/>
    <mergeCell ref="H8:N8"/>
    <mergeCell ref="O8:U8"/>
    <mergeCell ref="V8:AB8"/>
    <mergeCell ref="A9:G9"/>
    <mergeCell ref="H9:N9"/>
    <mergeCell ref="O9:U9"/>
    <mergeCell ref="V9:AB9"/>
    <mergeCell ref="A14:G14"/>
    <mergeCell ref="H14:N14"/>
    <mergeCell ref="O14:U14"/>
    <mergeCell ref="V14:AB14"/>
    <mergeCell ref="A15:G15"/>
    <mergeCell ref="H15:N15"/>
    <mergeCell ref="O15:U15"/>
    <mergeCell ref="V15:AB15"/>
    <mergeCell ref="A12:G12"/>
    <mergeCell ref="H12:N12"/>
    <mergeCell ref="O12:U12"/>
    <mergeCell ref="V12:AB12"/>
    <mergeCell ref="A13:G13"/>
    <mergeCell ref="H13:N13"/>
    <mergeCell ref="O13:U13"/>
    <mergeCell ref="V13:AB13"/>
    <mergeCell ref="A18:G18"/>
    <mergeCell ref="H18:N18"/>
    <mergeCell ref="O18:U18"/>
    <mergeCell ref="V18:AB18"/>
    <mergeCell ref="A19:G19"/>
    <mergeCell ref="H19:N19"/>
    <mergeCell ref="O19:U19"/>
    <mergeCell ref="V19:AB19"/>
    <mergeCell ref="A16:G16"/>
    <mergeCell ref="H16:N16"/>
    <mergeCell ref="O16:U16"/>
    <mergeCell ref="V16:AB16"/>
    <mergeCell ref="A17:G17"/>
    <mergeCell ref="H17:N17"/>
    <mergeCell ref="O17:U17"/>
    <mergeCell ref="V17:AB17"/>
    <mergeCell ref="A22:G22"/>
    <mergeCell ref="H22:N22"/>
    <mergeCell ref="O22:U22"/>
    <mergeCell ref="V22:AB22"/>
    <mergeCell ref="A23:G23"/>
    <mergeCell ref="H23:N23"/>
    <mergeCell ref="O23:U23"/>
    <mergeCell ref="V23:AB23"/>
    <mergeCell ref="A20:G20"/>
    <mergeCell ref="H20:N20"/>
    <mergeCell ref="O20:U20"/>
    <mergeCell ref="V20:AB20"/>
    <mergeCell ref="A21:G21"/>
    <mergeCell ref="H21:N21"/>
    <mergeCell ref="O21:U21"/>
    <mergeCell ref="V21:AB21"/>
    <mergeCell ref="A26:G26"/>
    <mergeCell ref="H26:M26"/>
    <mergeCell ref="N26:U26"/>
    <mergeCell ref="V26:Y26"/>
    <mergeCell ref="A27:G27"/>
    <mergeCell ref="H27:M27"/>
    <mergeCell ref="N27:U27"/>
    <mergeCell ref="V27:Y27"/>
    <mergeCell ref="A24:G24"/>
    <mergeCell ref="H24:N24"/>
    <mergeCell ref="O24:U24"/>
    <mergeCell ref="V24:AB24"/>
    <mergeCell ref="A25:G25"/>
    <mergeCell ref="H25:M25"/>
    <mergeCell ref="A30:G30"/>
    <mergeCell ref="H30:M30"/>
    <mergeCell ref="N30:U30"/>
    <mergeCell ref="V30:Y30"/>
    <mergeCell ref="A31:G31"/>
    <mergeCell ref="H31:M31"/>
    <mergeCell ref="N31:U31"/>
    <mergeCell ref="V31:Y31"/>
    <mergeCell ref="A28:G28"/>
    <mergeCell ref="H28:M28"/>
    <mergeCell ref="N28:U28"/>
    <mergeCell ref="V28:Y28"/>
    <mergeCell ref="A29:G29"/>
    <mergeCell ref="H29:M29"/>
    <mergeCell ref="N29:U29"/>
    <mergeCell ref="V29:Y29"/>
    <mergeCell ref="A34:G34"/>
    <mergeCell ref="H34:M34"/>
    <mergeCell ref="N34:U34"/>
    <mergeCell ref="V34:Y34"/>
    <mergeCell ref="A35:G35"/>
    <mergeCell ref="H35:M35"/>
    <mergeCell ref="N35:U35"/>
    <mergeCell ref="V35:Y35"/>
    <mergeCell ref="A32:G32"/>
    <mergeCell ref="H32:M32"/>
    <mergeCell ref="N32:U32"/>
    <mergeCell ref="V32:Y32"/>
    <mergeCell ref="A33:G33"/>
    <mergeCell ref="H33:M33"/>
    <mergeCell ref="N33:U33"/>
    <mergeCell ref="V33:Y33"/>
    <mergeCell ref="A38:U38"/>
    <mergeCell ref="V38:Y38"/>
    <mergeCell ref="A36:G36"/>
    <mergeCell ref="H36:M36"/>
    <mergeCell ref="N36:U36"/>
    <mergeCell ref="V36:Y36"/>
    <mergeCell ref="A37:G37"/>
    <mergeCell ref="H37:M37"/>
    <mergeCell ref="N37:U37"/>
    <mergeCell ref="V37:Y3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K33"/>
  <sheetViews>
    <sheetView zoomScale="78" zoomScaleNormal="78" workbookViewId="0">
      <selection activeCell="AJ7" sqref="AJ7"/>
    </sheetView>
  </sheetViews>
  <sheetFormatPr baseColWidth="10" defaultColWidth="9" defaultRowHeight="15.75" x14ac:dyDescent="0.25"/>
  <cols>
    <col min="1" max="1" width="2.625" customWidth="1"/>
    <col min="2" max="2" width="16.875" style="21" customWidth="1"/>
    <col min="3" max="3" width="14.875" customWidth="1"/>
    <col min="4" max="4" width="21.625" style="35" customWidth="1"/>
    <col min="5" max="5" width="30.375" style="23" customWidth="1"/>
    <col min="6" max="6" width="24.375" style="23" customWidth="1"/>
    <col min="7" max="7" width="6.5" style="24" customWidth="1"/>
    <col min="8" max="8" width="15.125" style="23" customWidth="1"/>
    <col min="9" max="9" width="17" style="23" customWidth="1"/>
    <col min="10" max="10" width="23.875" style="23" customWidth="1"/>
    <col min="11" max="11" width="21.875" style="23" customWidth="1"/>
    <col min="12" max="14" width="13.5" style="23" customWidth="1"/>
    <col min="15" max="17" width="6.625" style="23" customWidth="1"/>
    <col min="18" max="18" width="6.625" style="25" customWidth="1"/>
    <col min="19" max="20" width="6.625" style="24" customWidth="1"/>
    <col min="21" max="21" width="5.5" style="24" customWidth="1"/>
    <col min="22" max="22" width="9.875" style="24" customWidth="1"/>
    <col min="23" max="23" width="5.125" style="24" customWidth="1"/>
    <col min="24" max="24" width="8.5" style="24" customWidth="1"/>
    <col min="25" max="25" width="21.375" style="23" customWidth="1"/>
    <col min="26" max="26" width="11.625" style="24" customWidth="1"/>
    <col min="27" max="29" width="11.875" style="23" customWidth="1"/>
    <col min="30" max="30" width="38.875" style="23" customWidth="1"/>
    <col min="31" max="31" width="12.125" style="23" customWidth="1"/>
    <col min="32" max="32" width="44.375" customWidth="1"/>
    <col min="33" max="34" width="11" customWidth="1"/>
    <col min="35" max="35" width="12" customWidth="1"/>
    <col min="36" max="36" width="15.625" customWidth="1"/>
    <col min="37" max="245" width="11" customWidth="1"/>
  </cols>
  <sheetData>
    <row r="1" spans="2:36" s="2" customFormat="1" ht="5.0999999999999996" customHeight="1" x14ac:dyDescent="0.25">
      <c r="B1" s="3"/>
      <c r="D1" s="26"/>
      <c r="E1" s="5"/>
      <c r="F1" s="5"/>
      <c r="G1" s="6"/>
      <c r="H1" s="5"/>
      <c r="I1" s="5"/>
      <c r="J1" s="5"/>
      <c r="K1" s="5"/>
      <c r="L1" s="5"/>
      <c r="M1" s="5"/>
      <c r="N1" s="5"/>
      <c r="O1" s="5"/>
      <c r="P1" s="5"/>
      <c r="Q1" s="5"/>
      <c r="R1" s="7"/>
      <c r="S1" s="6"/>
      <c r="T1" s="6"/>
      <c r="U1" s="6"/>
      <c r="V1" s="6"/>
      <c r="W1" s="6"/>
      <c r="X1" s="6"/>
      <c r="Y1" s="5"/>
      <c r="Z1" s="6"/>
      <c r="AA1" s="5"/>
      <c r="AB1" s="5"/>
      <c r="AC1" s="5"/>
      <c r="AD1" s="5"/>
      <c r="AE1" s="5"/>
    </row>
    <row r="2" spans="2:36" s="8" customFormat="1" ht="25.5" customHeight="1" x14ac:dyDescent="0.25">
      <c r="B2" s="364" t="s">
        <v>303</v>
      </c>
      <c r="C2" s="365"/>
      <c r="D2" s="365"/>
      <c r="E2" s="366"/>
      <c r="F2" s="363" t="s">
        <v>304</v>
      </c>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0" t="s">
        <v>245</v>
      </c>
      <c r="AI2" s="361"/>
      <c r="AJ2" s="362"/>
    </row>
    <row r="3" spans="2:36" s="8" customFormat="1" ht="25.5" customHeight="1" x14ac:dyDescent="0.25">
      <c r="B3" s="367"/>
      <c r="C3" s="368"/>
      <c r="D3" s="368"/>
      <c r="E3" s="369"/>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0" t="s">
        <v>305</v>
      </c>
      <c r="AI3" s="361"/>
      <c r="AJ3" s="362"/>
    </row>
    <row r="4" spans="2:36" s="8" customFormat="1" ht="25.5" customHeight="1" x14ac:dyDescent="0.25">
      <c r="B4" s="370"/>
      <c r="C4" s="371"/>
      <c r="D4" s="371"/>
      <c r="E4" s="372"/>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0" t="s">
        <v>306</v>
      </c>
      <c r="AI4" s="361"/>
      <c r="AJ4" s="362"/>
    </row>
    <row r="5" spans="2:36" s="8" customFormat="1" ht="3.95" customHeight="1" x14ac:dyDescent="0.25">
      <c r="B5" s="9"/>
      <c r="C5" s="10"/>
      <c r="D5" s="11"/>
      <c r="E5" s="10"/>
      <c r="F5" s="10"/>
      <c r="G5" s="10"/>
      <c r="H5" s="10"/>
      <c r="I5" s="12"/>
      <c r="J5" s="12"/>
      <c r="K5" s="12"/>
      <c r="L5" s="12"/>
      <c r="M5" s="12"/>
      <c r="N5" s="12"/>
      <c r="O5" s="12"/>
      <c r="P5" s="12"/>
      <c r="Q5" s="12"/>
      <c r="R5" s="12"/>
      <c r="S5" s="12"/>
      <c r="T5" s="12"/>
    </row>
    <row r="6" spans="2:36" s="13" customFormat="1" ht="30" customHeight="1" x14ac:dyDescent="0.25">
      <c r="B6" s="342" t="s">
        <v>3</v>
      </c>
      <c r="C6" s="343"/>
      <c r="D6" s="343"/>
      <c r="E6" s="343"/>
      <c r="F6" s="343"/>
      <c r="G6" s="344"/>
      <c r="H6" s="324" t="s">
        <v>4</v>
      </c>
      <c r="I6" s="325"/>
      <c r="J6" s="325"/>
      <c r="K6" s="326"/>
      <c r="L6" s="324" t="s">
        <v>5</v>
      </c>
      <c r="M6" s="325"/>
      <c r="N6" s="326"/>
      <c r="O6" s="324" t="s">
        <v>6</v>
      </c>
      <c r="P6" s="325"/>
      <c r="Q6" s="325"/>
      <c r="R6" s="325"/>
      <c r="S6" s="325"/>
      <c r="T6" s="325"/>
      <c r="U6" s="326"/>
      <c r="V6" s="188" t="s">
        <v>7</v>
      </c>
      <c r="W6" s="324" t="s">
        <v>8</v>
      </c>
      <c r="X6" s="325"/>
      <c r="Y6" s="325"/>
      <c r="Z6" s="326"/>
      <c r="AA6" s="324" t="s">
        <v>9</v>
      </c>
      <c r="AB6" s="325"/>
      <c r="AC6" s="325"/>
      <c r="AD6" s="325"/>
      <c r="AE6" s="326"/>
      <c r="AF6" s="189" t="s">
        <v>10</v>
      </c>
      <c r="AG6" s="327" t="s">
        <v>11</v>
      </c>
      <c r="AH6" s="328"/>
      <c r="AI6" s="328"/>
      <c r="AJ6" s="329"/>
    </row>
    <row r="7" spans="2:36" s="13" customFormat="1" ht="135" customHeight="1" x14ac:dyDescent="0.25">
      <c r="B7" s="188" t="s">
        <v>12</v>
      </c>
      <c r="C7" s="190" t="s">
        <v>13</v>
      </c>
      <c r="D7" s="188" t="s">
        <v>14</v>
      </c>
      <c r="E7" s="188" t="s">
        <v>15</v>
      </c>
      <c r="F7" s="188" t="s">
        <v>307</v>
      </c>
      <c r="G7" s="192" t="s">
        <v>16</v>
      </c>
      <c r="H7" s="188" t="s">
        <v>17</v>
      </c>
      <c r="I7" s="188" t="s">
        <v>18</v>
      </c>
      <c r="J7" s="188" t="s">
        <v>19</v>
      </c>
      <c r="K7" s="188" t="s">
        <v>20</v>
      </c>
      <c r="L7" s="188" t="s">
        <v>21</v>
      </c>
      <c r="M7" s="188" t="s">
        <v>22</v>
      </c>
      <c r="N7" s="188" t="s">
        <v>23</v>
      </c>
      <c r="O7" s="192" t="s">
        <v>24</v>
      </c>
      <c r="P7" s="192" t="s">
        <v>25</v>
      </c>
      <c r="Q7" s="192" t="s">
        <v>26</v>
      </c>
      <c r="R7" s="192" t="s">
        <v>27</v>
      </c>
      <c r="S7" s="192" t="s">
        <v>28</v>
      </c>
      <c r="T7" s="192" t="s">
        <v>29</v>
      </c>
      <c r="U7" s="192" t="s">
        <v>30</v>
      </c>
      <c r="V7" s="192" t="s">
        <v>31</v>
      </c>
      <c r="W7" s="192" t="s">
        <v>32</v>
      </c>
      <c r="X7" s="192" t="s">
        <v>33</v>
      </c>
      <c r="Y7" s="188" t="s">
        <v>34</v>
      </c>
      <c r="Z7" s="192" t="s">
        <v>35</v>
      </c>
      <c r="AA7" s="192" t="s">
        <v>36</v>
      </c>
      <c r="AB7" s="192" t="s">
        <v>37</v>
      </c>
      <c r="AC7" s="188" t="s">
        <v>38</v>
      </c>
      <c r="AD7" s="188" t="s">
        <v>39</v>
      </c>
      <c r="AE7" s="192" t="s">
        <v>40</v>
      </c>
      <c r="AF7" s="189" t="s">
        <v>10</v>
      </c>
      <c r="AG7" s="189" t="s">
        <v>41</v>
      </c>
      <c r="AH7" s="189" t="s">
        <v>42</v>
      </c>
      <c r="AI7" s="189" t="s">
        <v>43</v>
      </c>
      <c r="AJ7" s="189" t="s">
        <v>44</v>
      </c>
    </row>
    <row r="8" spans="2:36" s="20" customFormat="1" ht="77.25" customHeight="1" x14ac:dyDescent="0.25">
      <c r="B8" s="193" t="s">
        <v>308</v>
      </c>
      <c r="C8" s="194" t="s">
        <v>309</v>
      </c>
      <c r="D8" s="193" t="s">
        <v>310</v>
      </c>
      <c r="E8" s="195" t="s">
        <v>311</v>
      </c>
      <c r="F8" s="195" t="s">
        <v>312</v>
      </c>
      <c r="G8" s="194" t="s">
        <v>56</v>
      </c>
      <c r="H8" s="195" t="s">
        <v>193</v>
      </c>
      <c r="I8" s="195" t="s">
        <v>251</v>
      </c>
      <c r="J8" s="195" t="s">
        <v>313</v>
      </c>
      <c r="K8" s="195" t="s">
        <v>314</v>
      </c>
      <c r="L8" s="205" t="s">
        <v>315</v>
      </c>
      <c r="M8" s="205" t="s">
        <v>315</v>
      </c>
      <c r="N8" s="205" t="s">
        <v>315</v>
      </c>
      <c r="O8" s="194">
        <v>6</v>
      </c>
      <c r="P8" s="194">
        <v>2</v>
      </c>
      <c r="Q8" s="194">
        <f t="shared" ref="Q8:Q16" si="0">+P8*O8</f>
        <v>12</v>
      </c>
      <c r="R8" s="240" t="str">
        <f t="shared" ref="R8:R16" si="1">IF(Q8&lt;=4,"BAJO",(IF(Q8&lt;=8,"MEDIO",IF(Q8&lt;=20,"ALTO",IF(Q8&lt;=40,"MUY ALTO")))))</f>
        <v>ALTO</v>
      </c>
      <c r="S8" s="194">
        <v>10</v>
      </c>
      <c r="T8" s="194">
        <f t="shared" ref="T8:T16" si="2">+S8*Q8</f>
        <v>120</v>
      </c>
      <c r="U8" s="241" t="str">
        <f t="shared" ref="U8:U16" si="3">IF(AND(T8&gt;1,T8&lt;=20),"IV",IF(AND(T8&gt;=40,T8&lt;=120),"III",IF(AND(T8&gt;=150,T8&lt;=500),"II",IF(AND(T8&gt;=600,T8&lt;=4000),"I","N.A"))))</f>
        <v>III</v>
      </c>
      <c r="V8" s="240" t="str">
        <f t="shared" ref="V8:V16" si="4">IF(U8="II","Aceptable con control específico",(IF(U8="I","No aceptable",IF(U8="III","Mejorable",IF(U8="IV","Aceptable")))))</f>
        <v>Mejorable</v>
      </c>
      <c r="W8" s="194">
        <v>1</v>
      </c>
      <c r="X8" s="194">
        <v>2</v>
      </c>
      <c r="Y8" s="195" t="s">
        <v>316</v>
      </c>
      <c r="Z8" s="194" t="s">
        <v>56</v>
      </c>
      <c r="AA8" s="203" t="s">
        <v>317</v>
      </c>
      <c r="AB8" s="203" t="s">
        <v>317</v>
      </c>
      <c r="AC8" s="203" t="s">
        <v>317</v>
      </c>
      <c r="AD8" s="205" t="s">
        <v>318</v>
      </c>
      <c r="AE8" s="205" t="s">
        <v>319</v>
      </c>
      <c r="AF8" s="242" t="s">
        <v>130</v>
      </c>
      <c r="AG8" s="243"/>
      <c r="AH8" s="244"/>
      <c r="AI8" s="244"/>
      <c r="AJ8" s="245"/>
    </row>
    <row r="9" spans="2:36" s="20" customFormat="1" ht="77.25" customHeight="1" x14ac:dyDescent="0.25">
      <c r="B9" s="193" t="s">
        <v>308</v>
      </c>
      <c r="C9" s="194" t="s">
        <v>309</v>
      </c>
      <c r="D9" s="193" t="s">
        <v>310</v>
      </c>
      <c r="E9" s="195" t="s">
        <v>311</v>
      </c>
      <c r="F9" s="195" t="s">
        <v>320</v>
      </c>
      <c r="G9" s="194" t="s">
        <v>56</v>
      </c>
      <c r="H9" s="195" t="s">
        <v>193</v>
      </c>
      <c r="I9" s="195" t="s">
        <v>321</v>
      </c>
      <c r="J9" s="195" t="s">
        <v>246</v>
      </c>
      <c r="K9" s="195" t="s">
        <v>322</v>
      </c>
      <c r="L9" s="205" t="s">
        <v>315</v>
      </c>
      <c r="M9" s="205" t="s">
        <v>315</v>
      </c>
      <c r="N9" s="205" t="s">
        <v>315</v>
      </c>
      <c r="O9" s="194">
        <v>6</v>
      </c>
      <c r="P9" s="194">
        <v>2</v>
      </c>
      <c r="Q9" s="194">
        <f t="shared" si="0"/>
        <v>12</v>
      </c>
      <c r="R9" s="240" t="str">
        <f t="shared" si="1"/>
        <v>ALTO</v>
      </c>
      <c r="S9" s="194">
        <v>10</v>
      </c>
      <c r="T9" s="194">
        <f t="shared" si="2"/>
        <v>120</v>
      </c>
      <c r="U9" s="241" t="str">
        <f t="shared" si="3"/>
        <v>III</v>
      </c>
      <c r="V9" s="240" t="str">
        <f t="shared" si="4"/>
        <v>Mejorable</v>
      </c>
      <c r="W9" s="194">
        <v>1</v>
      </c>
      <c r="X9" s="194">
        <v>2</v>
      </c>
      <c r="Y9" s="195" t="s">
        <v>323</v>
      </c>
      <c r="Z9" s="194" t="s">
        <v>56</v>
      </c>
      <c r="AA9" s="203" t="s">
        <v>317</v>
      </c>
      <c r="AB9" s="203" t="s">
        <v>317</v>
      </c>
      <c r="AC9" s="203" t="s">
        <v>317</v>
      </c>
      <c r="AD9" s="205" t="s">
        <v>318</v>
      </c>
      <c r="AE9" s="205" t="s">
        <v>319</v>
      </c>
      <c r="AF9" s="242" t="s">
        <v>130</v>
      </c>
      <c r="AG9" s="243"/>
      <c r="AH9" s="244"/>
      <c r="AI9" s="244"/>
      <c r="AJ9" s="245"/>
    </row>
    <row r="10" spans="2:36" s="20" customFormat="1" ht="77.25" customHeight="1" x14ac:dyDescent="0.25">
      <c r="B10" s="193" t="s">
        <v>324</v>
      </c>
      <c r="C10" s="194" t="s">
        <v>309</v>
      </c>
      <c r="D10" s="193" t="s">
        <v>310</v>
      </c>
      <c r="E10" s="195" t="s">
        <v>311</v>
      </c>
      <c r="F10" s="195" t="s">
        <v>325</v>
      </c>
      <c r="G10" s="194" t="s">
        <v>56</v>
      </c>
      <c r="H10" s="195" t="s">
        <v>50</v>
      </c>
      <c r="I10" s="195" t="s">
        <v>201</v>
      </c>
      <c r="J10" s="195" t="s">
        <v>326</v>
      </c>
      <c r="K10" s="195" t="s">
        <v>53</v>
      </c>
      <c r="L10" s="205" t="s">
        <v>315</v>
      </c>
      <c r="M10" s="205" t="s">
        <v>315</v>
      </c>
      <c r="N10" s="205" t="s">
        <v>315</v>
      </c>
      <c r="O10" s="194">
        <v>6</v>
      </c>
      <c r="P10" s="194">
        <v>2</v>
      </c>
      <c r="Q10" s="194">
        <f t="shared" si="0"/>
        <v>12</v>
      </c>
      <c r="R10" s="240" t="str">
        <f t="shared" si="1"/>
        <v>ALTO</v>
      </c>
      <c r="S10" s="194">
        <v>10</v>
      </c>
      <c r="T10" s="194">
        <f t="shared" si="2"/>
        <v>120</v>
      </c>
      <c r="U10" s="241" t="str">
        <f t="shared" si="3"/>
        <v>III</v>
      </c>
      <c r="V10" s="240" t="str">
        <f t="shared" si="4"/>
        <v>Mejorable</v>
      </c>
      <c r="W10" s="194">
        <v>1</v>
      </c>
      <c r="X10" s="194">
        <v>2</v>
      </c>
      <c r="Y10" s="195" t="s">
        <v>55</v>
      </c>
      <c r="Z10" s="194" t="s">
        <v>56</v>
      </c>
      <c r="AA10" s="203" t="s">
        <v>317</v>
      </c>
      <c r="AB10" s="203" t="s">
        <v>317</v>
      </c>
      <c r="AC10" s="203" t="s">
        <v>317</v>
      </c>
      <c r="AD10" s="205" t="s">
        <v>327</v>
      </c>
      <c r="AE10" s="205" t="s">
        <v>319</v>
      </c>
      <c r="AF10" s="242" t="s">
        <v>60</v>
      </c>
      <c r="AG10" s="243"/>
      <c r="AH10" s="244"/>
      <c r="AI10" s="244"/>
      <c r="AJ10" s="245"/>
    </row>
    <row r="11" spans="2:36" s="20" customFormat="1" ht="77.25" customHeight="1" x14ac:dyDescent="0.25">
      <c r="B11" s="193" t="s">
        <v>324</v>
      </c>
      <c r="C11" s="194" t="s">
        <v>309</v>
      </c>
      <c r="D11" s="193" t="s">
        <v>310</v>
      </c>
      <c r="E11" s="195" t="s">
        <v>311</v>
      </c>
      <c r="F11" s="195" t="s">
        <v>325</v>
      </c>
      <c r="G11" s="194" t="s">
        <v>56</v>
      </c>
      <c r="H11" s="195" t="s">
        <v>50</v>
      </c>
      <c r="I11" s="195" t="s">
        <v>328</v>
      </c>
      <c r="J11" s="195" t="s">
        <v>329</v>
      </c>
      <c r="K11" s="195" t="s">
        <v>53</v>
      </c>
      <c r="L11" s="205" t="s">
        <v>315</v>
      </c>
      <c r="M11" s="205" t="s">
        <v>315</v>
      </c>
      <c r="N11" s="205" t="s">
        <v>315</v>
      </c>
      <c r="O11" s="194">
        <v>6</v>
      </c>
      <c r="P11" s="194">
        <v>2</v>
      </c>
      <c r="Q11" s="194">
        <f t="shared" si="0"/>
        <v>12</v>
      </c>
      <c r="R11" s="240" t="str">
        <f t="shared" si="1"/>
        <v>ALTO</v>
      </c>
      <c r="S11" s="194">
        <v>10</v>
      </c>
      <c r="T11" s="194">
        <f t="shared" si="2"/>
        <v>120</v>
      </c>
      <c r="U11" s="241" t="str">
        <f t="shared" si="3"/>
        <v>III</v>
      </c>
      <c r="V11" s="240" t="str">
        <f t="shared" si="4"/>
        <v>Mejorable</v>
      </c>
      <c r="W11" s="194">
        <v>1</v>
      </c>
      <c r="X11" s="194">
        <v>2</v>
      </c>
      <c r="Y11" s="195" t="s">
        <v>55</v>
      </c>
      <c r="Z11" s="194" t="s">
        <v>56</v>
      </c>
      <c r="AA11" s="203" t="s">
        <v>317</v>
      </c>
      <c r="AB11" s="203" t="s">
        <v>317</v>
      </c>
      <c r="AC11" s="203" t="s">
        <v>317</v>
      </c>
      <c r="AD11" s="205" t="s">
        <v>327</v>
      </c>
      <c r="AE11" s="205" t="s">
        <v>319</v>
      </c>
      <c r="AF11" s="242" t="s">
        <v>60</v>
      </c>
      <c r="AG11" s="243"/>
      <c r="AH11" s="244"/>
      <c r="AI11" s="244"/>
      <c r="AJ11" s="245"/>
    </row>
    <row r="12" spans="2:36" s="20" customFormat="1" ht="77.25" customHeight="1" x14ac:dyDescent="0.25">
      <c r="B12" s="193" t="s">
        <v>324</v>
      </c>
      <c r="C12" s="194" t="s">
        <v>309</v>
      </c>
      <c r="D12" s="193" t="s">
        <v>310</v>
      </c>
      <c r="E12" s="195" t="s">
        <v>311</v>
      </c>
      <c r="F12" s="195" t="s">
        <v>330</v>
      </c>
      <c r="G12" s="194" t="s">
        <v>56</v>
      </c>
      <c r="H12" s="195" t="s">
        <v>61</v>
      </c>
      <c r="I12" s="195" t="s">
        <v>255</v>
      </c>
      <c r="J12" s="195" t="s">
        <v>331</v>
      </c>
      <c r="K12" s="195" t="s">
        <v>256</v>
      </c>
      <c r="L12" s="205" t="s">
        <v>315</v>
      </c>
      <c r="M12" s="205" t="s">
        <v>315</v>
      </c>
      <c r="N12" s="205" t="s">
        <v>315</v>
      </c>
      <c r="O12" s="194">
        <v>2</v>
      </c>
      <c r="P12" s="194">
        <v>2</v>
      </c>
      <c r="Q12" s="194">
        <f t="shared" si="0"/>
        <v>4</v>
      </c>
      <c r="R12" s="240" t="str">
        <f t="shared" si="1"/>
        <v>BAJO</v>
      </c>
      <c r="S12" s="194">
        <v>25</v>
      </c>
      <c r="T12" s="194">
        <f t="shared" si="2"/>
        <v>100</v>
      </c>
      <c r="U12" s="241" t="str">
        <f t="shared" si="3"/>
        <v>III</v>
      </c>
      <c r="V12" s="240" t="str">
        <f t="shared" si="4"/>
        <v>Mejorable</v>
      </c>
      <c r="W12" s="194">
        <v>1</v>
      </c>
      <c r="X12" s="194">
        <v>2</v>
      </c>
      <c r="Y12" s="195" t="s">
        <v>257</v>
      </c>
      <c r="Z12" s="194" t="s">
        <v>56</v>
      </c>
      <c r="AA12" s="203" t="s">
        <v>317</v>
      </c>
      <c r="AB12" s="203" t="s">
        <v>317</v>
      </c>
      <c r="AC12" s="203" t="s">
        <v>317</v>
      </c>
      <c r="AD12" s="205" t="s">
        <v>332</v>
      </c>
      <c r="AE12" s="205" t="s">
        <v>319</v>
      </c>
      <c r="AF12" s="242" t="s">
        <v>68</v>
      </c>
      <c r="AG12" s="243"/>
      <c r="AH12" s="244"/>
      <c r="AI12" s="244"/>
      <c r="AJ12" s="245"/>
    </row>
    <row r="13" spans="2:36" s="20" customFormat="1" ht="77.25" customHeight="1" x14ac:dyDescent="0.25">
      <c r="B13" s="193" t="s">
        <v>324</v>
      </c>
      <c r="C13" s="194" t="s">
        <v>309</v>
      </c>
      <c r="D13" s="193" t="s">
        <v>310</v>
      </c>
      <c r="E13" s="195" t="s">
        <v>311</v>
      </c>
      <c r="F13" s="195" t="s">
        <v>333</v>
      </c>
      <c r="G13" s="194" t="s">
        <v>56</v>
      </c>
      <c r="H13" s="195" t="s">
        <v>93</v>
      </c>
      <c r="I13" s="195" t="s">
        <v>334</v>
      </c>
      <c r="J13" s="195" t="s">
        <v>335</v>
      </c>
      <c r="K13" s="195" t="s">
        <v>336</v>
      </c>
      <c r="L13" s="205" t="s">
        <v>315</v>
      </c>
      <c r="M13" s="205" t="s">
        <v>315</v>
      </c>
      <c r="N13" s="205" t="s">
        <v>315</v>
      </c>
      <c r="O13" s="194">
        <v>2</v>
      </c>
      <c r="P13" s="194">
        <v>2</v>
      </c>
      <c r="Q13" s="194">
        <f t="shared" si="0"/>
        <v>4</v>
      </c>
      <c r="R13" s="240" t="str">
        <f t="shared" si="1"/>
        <v>BAJO</v>
      </c>
      <c r="S13" s="194">
        <v>25</v>
      </c>
      <c r="T13" s="194">
        <f t="shared" si="2"/>
        <v>100</v>
      </c>
      <c r="U13" s="241" t="str">
        <f t="shared" si="3"/>
        <v>III</v>
      </c>
      <c r="V13" s="240" t="str">
        <f t="shared" si="4"/>
        <v>Mejorable</v>
      </c>
      <c r="W13" s="194">
        <v>1</v>
      </c>
      <c r="X13" s="194">
        <v>2</v>
      </c>
      <c r="Y13" s="195" t="s">
        <v>337</v>
      </c>
      <c r="Z13" s="194" t="s">
        <v>56</v>
      </c>
      <c r="AA13" s="203" t="s">
        <v>317</v>
      </c>
      <c r="AB13" s="203" t="s">
        <v>317</v>
      </c>
      <c r="AC13" s="203" t="s">
        <v>317</v>
      </c>
      <c r="AD13" s="205" t="s">
        <v>338</v>
      </c>
      <c r="AE13" s="205" t="s">
        <v>319</v>
      </c>
      <c r="AF13" s="242" t="s">
        <v>68</v>
      </c>
      <c r="AG13" s="243"/>
      <c r="AH13" s="244"/>
      <c r="AI13" s="244"/>
      <c r="AJ13" s="245"/>
    </row>
    <row r="14" spans="2:36" s="20" customFormat="1" ht="77.25" customHeight="1" x14ac:dyDescent="0.2">
      <c r="B14" s="193" t="s">
        <v>324</v>
      </c>
      <c r="C14" s="194" t="s">
        <v>309</v>
      </c>
      <c r="D14" s="193" t="s">
        <v>310</v>
      </c>
      <c r="E14" s="195" t="s">
        <v>339</v>
      </c>
      <c r="F14" s="195"/>
      <c r="G14" s="194" t="s">
        <v>56</v>
      </c>
      <c r="H14" s="195" t="s">
        <v>340</v>
      </c>
      <c r="I14" s="195" t="s">
        <v>341</v>
      </c>
      <c r="J14" s="195" t="s">
        <v>342</v>
      </c>
      <c r="K14" s="195" t="s">
        <v>343</v>
      </c>
      <c r="L14" s="205" t="s">
        <v>315</v>
      </c>
      <c r="M14" s="205" t="s">
        <v>315</v>
      </c>
      <c r="N14" s="205" t="s">
        <v>315</v>
      </c>
      <c r="O14" s="194">
        <v>2</v>
      </c>
      <c r="P14" s="194">
        <v>2</v>
      </c>
      <c r="Q14" s="194">
        <f t="shared" si="0"/>
        <v>4</v>
      </c>
      <c r="R14" s="240" t="str">
        <f t="shared" si="1"/>
        <v>BAJO</v>
      </c>
      <c r="S14" s="194">
        <v>10</v>
      </c>
      <c r="T14" s="194">
        <f t="shared" si="2"/>
        <v>40</v>
      </c>
      <c r="U14" s="241" t="str">
        <f t="shared" si="3"/>
        <v>III</v>
      </c>
      <c r="V14" s="240" t="str">
        <f t="shared" si="4"/>
        <v>Mejorable</v>
      </c>
      <c r="W14" s="194">
        <v>1</v>
      </c>
      <c r="X14" s="194">
        <v>2</v>
      </c>
      <c r="Y14" s="195" t="s">
        <v>83</v>
      </c>
      <c r="Z14" s="194" t="s">
        <v>56</v>
      </c>
      <c r="AA14" s="203" t="s">
        <v>317</v>
      </c>
      <c r="AB14" s="203" t="s">
        <v>317</v>
      </c>
      <c r="AC14" s="203" t="s">
        <v>317</v>
      </c>
      <c r="AD14" s="205" t="s">
        <v>344</v>
      </c>
      <c r="AE14" s="205" t="s">
        <v>319</v>
      </c>
      <c r="AF14" s="242" t="s">
        <v>68</v>
      </c>
      <c r="AG14" s="243"/>
      <c r="AH14" s="243"/>
      <c r="AI14" s="243"/>
      <c r="AJ14" s="34"/>
    </row>
    <row r="15" spans="2:36" s="20" customFormat="1" ht="77.25" customHeight="1" x14ac:dyDescent="0.25">
      <c r="B15" s="193" t="s">
        <v>324</v>
      </c>
      <c r="C15" s="194" t="s">
        <v>309</v>
      </c>
      <c r="D15" s="193" t="s">
        <v>310</v>
      </c>
      <c r="E15" s="195" t="s">
        <v>345</v>
      </c>
      <c r="F15" s="195" t="s">
        <v>325</v>
      </c>
      <c r="G15" s="194" t="s">
        <v>56</v>
      </c>
      <c r="H15" s="195" t="s">
        <v>99</v>
      </c>
      <c r="I15" s="195" t="s">
        <v>100</v>
      </c>
      <c r="J15" s="195" t="s">
        <v>101</v>
      </c>
      <c r="K15" s="195" t="s">
        <v>102</v>
      </c>
      <c r="L15" s="205" t="s">
        <v>315</v>
      </c>
      <c r="M15" s="205" t="s">
        <v>315</v>
      </c>
      <c r="N15" s="205" t="s">
        <v>315</v>
      </c>
      <c r="O15" s="194">
        <v>6</v>
      </c>
      <c r="P15" s="194">
        <v>2</v>
      </c>
      <c r="Q15" s="194">
        <f t="shared" si="0"/>
        <v>12</v>
      </c>
      <c r="R15" s="240" t="str">
        <f t="shared" si="1"/>
        <v>ALTO</v>
      </c>
      <c r="S15" s="194">
        <v>100</v>
      </c>
      <c r="T15" s="194">
        <f t="shared" si="2"/>
        <v>1200</v>
      </c>
      <c r="U15" s="241" t="str">
        <f t="shared" si="3"/>
        <v>I</v>
      </c>
      <c r="V15" s="240" t="str">
        <f t="shared" si="4"/>
        <v>No aceptable</v>
      </c>
      <c r="W15" s="194">
        <v>1</v>
      </c>
      <c r="X15" s="194">
        <v>2</v>
      </c>
      <c r="Y15" s="195" t="s">
        <v>73</v>
      </c>
      <c r="Z15" s="194" t="s">
        <v>56</v>
      </c>
      <c r="AA15" s="203" t="s">
        <v>317</v>
      </c>
      <c r="AB15" s="203" t="s">
        <v>317</v>
      </c>
      <c r="AC15" s="203" t="s">
        <v>317</v>
      </c>
      <c r="AD15" s="205" t="s">
        <v>346</v>
      </c>
      <c r="AE15" s="205" t="s">
        <v>319</v>
      </c>
      <c r="AF15" s="242" t="s">
        <v>347</v>
      </c>
      <c r="AG15" s="243"/>
      <c r="AH15" s="244"/>
      <c r="AI15" s="244"/>
      <c r="AJ15" s="245"/>
    </row>
    <row r="16" spans="2:36" s="20" customFormat="1" ht="77.25" customHeight="1" x14ac:dyDescent="0.25">
      <c r="B16" s="193" t="s">
        <v>324</v>
      </c>
      <c r="C16" s="194" t="s">
        <v>309</v>
      </c>
      <c r="D16" s="193" t="s">
        <v>310</v>
      </c>
      <c r="E16" s="195" t="s">
        <v>345</v>
      </c>
      <c r="F16" s="195" t="s">
        <v>325</v>
      </c>
      <c r="G16" s="194" t="s">
        <v>56</v>
      </c>
      <c r="H16" s="195" t="s">
        <v>113</v>
      </c>
      <c r="I16" s="195" t="s">
        <v>348</v>
      </c>
      <c r="J16" s="195" t="s">
        <v>115</v>
      </c>
      <c r="K16" s="195" t="s">
        <v>102</v>
      </c>
      <c r="L16" s="205" t="s">
        <v>315</v>
      </c>
      <c r="M16" s="205" t="s">
        <v>315</v>
      </c>
      <c r="N16" s="205" t="s">
        <v>315</v>
      </c>
      <c r="O16" s="194">
        <v>6</v>
      </c>
      <c r="P16" s="194">
        <v>2</v>
      </c>
      <c r="Q16" s="194">
        <f t="shared" si="0"/>
        <v>12</v>
      </c>
      <c r="R16" s="240" t="str">
        <f t="shared" si="1"/>
        <v>ALTO</v>
      </c>
      <c r="S16" s="194">
        <v>100</v>
      </c>
      <c r="T16" s="194">
        <f t="shared" si="2"/>
        <v>1200</v>
      </c>
      <c r="U16" s="241" t="str">
        <f t="shared" si="3"/>
        <v>I</v>
      </c>
      <c r="V16" s="240" t="str">
        <f t="shared" si="4"/>
        <v>No aceptable</v>
      </c>
      <c r="W16" s="194">
        <v>1</v>
      </c>
      <c r="X16" s="194">
        <v>2</v>
      </c>
      <c r="Y16" s="195" t="s">
        <v>73</v>
      </c>
      <c r="Z16" s="194" t="s">
        <v>56</v>
      </c>
      <c r="AA16" s="203" t="s">
        <v>317</v>
      </c>
      <c r="AB16" s="203" t="s">
        <v>317</v>
      </c>
      <c r="AC16" s="203" t="s">
        <v>317</v>
      </c>
      <c r="AD16" s="205" t="s">
        <v>349</v>
      </c>
      <c r="AE16" s="205" t="s">
        <v>319</v>
      </c>
      <c r="AF16" s="242" t="s">
        <v>347</v>
      </c>
      <c r="AG16" s="243"/>
      <c r="AH16" s="244"/>
      <c r="AI16" s="244"/>
      <c r="AJ16" s="245"/>
    </row>
    <row r="17" spans="1:245" s="20" customFormat="1" ht="77.25" customHeight="1" x14ac:dyDescent="0.25">
      <c r="B17" s="193" t="s">
        <v>324</v>
      </c>
      <c r="C17" s="194" t="s">
        <v>309</v>
      </c>
      <c r="D17" s="193" t="s">
        <v>350</v>
      </c>
      <c r="E17" s="195" t="s">
        <v>351</v>
      </c>
      <c r="F17" s="195" t="s">
        <v>325</v>
      </c>
      <c r="G17" s="194" t="s">
        <v>108</v>
      </c>
      <c r="H17" s="195" t="s">
        <v>193</v>
      </c>
      <c r="I17" s="195" t="s">
        <v>321</v>
      </c>
      <c r="J17" s="195" t="s">
        <v>352</v>
      </c>
      <c r="K17" s="195" t="s">
        <v>353</v>
      </c>
      <c r="L17" s="205" t="s">
        <v>315</v>
      </c>
      <c r="M17" s="205" t="s">
        <v>315</v>
      </c>
      <c r="N17" s="205" t="s">
        <v>315</v>
      </c>
      <c r="O17" s="240">
        <v>2</v>
      </c>
      <c r="P17" s="240">
        <v>1</v>
      </c>
      <c r="Q17" s="240">
        <f>O17</f>
        <v>2</v>
      </c>
      <c r="R17" s="240" t="str">
        <f>IF(Q17&lt;4,"BAJO",(IF(Q17&lt;8,"MEDIO",IF(Q17&lt;=20,"ALTO",IF(Q17&lt;40,"MUY ALTO")))))</f>
        <v>BAJO</v>
      </c>
      <c r="S17" s="246">
        <v>25</v>
      </c>
      <c r="T17" s="240">
        <f>Q17*S17</f>
        <v>50</v>
      </c>
      <c r="U17" s="241" t="s">
        <v>354</v>
      </c>
      <c r="V17" s="240" t="s">
        <v>355</v>
      </c>
      <c r="W17" s="243">
        <v>2</v>
      </c>
      <c r="X17" s="241">
        <v>2</v>
      </c>
      <c r="Y17" s="243" t="s">
        <v>356</v>
      </c>
      <c r="Z17" s="243" t="s">
        <v>56</v>
      </c>
      <c r="AA17" s="203" t="s">
        <v>317</v>
      </c>
      <c r="AB17" s="203" t="s">
        <v>317</v>
      </c>
      <c r="AC17" s="203" t="s">
        <v>317</v>
      </c>
      <c r="AD17" s="264" t="s">
        <v>357</v>
      </c>
      <c r="AE17" s="205" t="s">
        <v>319</v>
      </c>
      <c r="AF17" s="247" t="s">
        <v>130</v>
      </c>
      <c r="AG17" s="243"/>
      <c r="AH17" s="244"/>
      <c r="AI17" s="244"/>
      <c r="AJ17" s="245"/>
    </row>
    <row r="18" spans="1:245" s="20" customFormat="1" ht="77.25" customHeight="1" x14ac:dyDescent="0.25">
      <c r="B18" s="193" t="s">
        <v>324</v>
      </c>
      <c r="C18" s="194" t="s">
        <v>309</v>
      </c>
      <c r="D18" s="193" t="s">
        <v>350</v>
      </c>
      <c r="E18" s="195" t="s">
        <v>351</v>
      </c>
      <c r="F18" s="195" t="s">
        <v>325</v>
      </c>
      <c r="G18" s="194" t="s">
        <v>108</v>
      </c>
      <c r="H18" s="195" t="s">
        <v>193</v>
      </c>
      <c r="I18" s="195" t="s">
        <v>251</v>
      </c>
      <c r="J18" s="195" t="s">
        <v>358</v>
      </c>
      <c r="K18" s="195" t="s">
        <v>359</v>
      </c>
      <c r="L18" s="205" t="s">
        <v>315</v>
      </c>
      <c r="M18" s="205" t="s">
        <v>315</v>
      </c>
      <c r="N18" s="205" t="s">
        <v>315</v>
      </c>
      <c r="O18" s="240">
        <v>2</v>
      </c>
      <c r="P18" s="240">
        <v>1</v>
      </c>
      <c r="Q18" s="240">
        <f t="shared" ref="Q18:Q27" si="5">O18*P18</f>
        <v>2</v>
      </c>
      <c r="R18" s="240" t="str">
        <f>IF(Q18&lt;4,"BAJO",(IF(Q18&lt;8,"MEDIO",IF(Q18&lt;=20,"MEDIO",IF(Q18&lt;40,"MUY ALTO")))))</f>
        <v>BAJO</v>
      </c>
      <c r="S18" s="246">
        <v>25</v>
      </c>
      <c r="T18" s="240">
        <f>Q18*S18</f>
        <v>50</v>
      </c>
      <c r="U18" s="241" t="s">
        <v>354</v>
      </c>
      <c r="V18" s="240" t="s">
        <v>355</v>
      </c>
      <c r="W18" s="243">
        <v>2</v>
      </c>
      <c r="X18" s="241">
        <v>2</v>
      </c>
      <c r="Y18" s="243" t="s">
        <v>360</v>
      </c>
      <c r="Z18" s="243" t="s">
        <v>56</v>
      </c>
      <c r="AA18" s="203" t="s">
        <v>317</v>
      </c>
      <c r="AB18" s="203" t="s">
        <v>317</v>
      </c>
      <c r="AC18" s="203" t="s">
        <v>317</v>
      </c>
      <c r="AD18" s="264" t="s">
        <v>357</v>
      </c>
      <c r="AE18" s="205" t="s">
        <v>319</v>
      </c>
      <c r="AF18" s="247" t="s">
        <v>130</v>
      </c>
      <c r="AG18" s="243"/>
      <c r="AH18" s="244"/>
      <c r="AI18" s="244"/>
      <c r="AJ18" s="245"/>
    </row>
    <row r="19" spans="1:245" s="20" customFormat="1" ht="77.25" customHeight="1" x14ac:dyDescent="0.25">
      <c r="B19" s="193" t="s">
        <v>324</v>
      </c>
      <c r="C19" s="194" t="s">
        <v>309</v>
      </c>
      <c r="D19" s="193" t="s">
        <v>350</v>
      </c>
      <c r="E19" s="195" t="s">
        <v>351</v>
      </c>
      <c r="F19" s="195" t="s">
        <v>325</v>
      </c>
      <c r="G19" s="194" t="s">
        <v>108</v>
      </c>
      <c r="H19" s="195" t="s">
        <v>193</v>
      </c>
      <c r="I19" s="195" t="s">
        <v>361</v>
      </c>
      <c r="J19" s="195" t="s">
        <v>362</v>
      </c>
      <c r="K19" s="195" t="s">
        <v>363</v>
      </c>
      <c r="L19" s="205" t="s">
        <v>315</v>
      </c>
      <c r="M19" s="205" t="s">
        <v>315</v>
      </c>
      <c r="N19" s="205" t="s">
        <v>315</v>
      </c>
      <c r="O19" s="240">
        <v>6</v>
      </c>
      <c r="P19" s="240">
        <v>1</v>
      </c>
      <c r="Q19" s="243">
        <f t="shared" si="5"/>
        <v>6</v>
      </c>
      <c r="R19" s="240" t="str">
        <f>IF(Q19&lt;4,"BAJO",(IF(Q19&lt;8,"MEDIO",IF(Q19&lt;=20,"MEDIO",IF(Q19&lt;40,"MUY ALTO")))))</f>
        <v>MEDIO</v>
      </c>
      <c r="S19" s="243">
        <v>100</v>
      </c>
      <c r="T19" s="243">
        <f>Q19*S19</f>
        <v>600</v>
      </c>
      <c r="U19" s="241" t="s">
        <v>364</v>
      </c>
      <c r="V19" s="243" t="s">
        <v>355</v>
      </c>
      <c r="W19" s="243">
        <v>2</v>
      </c>
      <c r="X19" s="243">
        <v>2</v>
      </c>
      <c r="Y19" s="243" t="s">
        <v>73</v>
      </c>
      <c r="Z19" s="243" t="s">
        <v>56</v>
      </c>
      <c r="AA19" s="203" t="s">
        <v>317</v>
      </c>
      <c r="AB19" s="203" t="s">
        <v>317</v>
      </c>
      <c r="AC19" s="203" t="s">
        <v>317</v>
      </c>
      <c r="AD19" s="264" t="s">
        <v>357</v>
      </c>
      <c r="AE19" s="205" t="s">
        <v>319</v>
      </c>
      <c r="AF19" s="247" t="s">
        <v>130</v>
      </c>
      <c r="AG19" s="243"/>
      <c r="AH19" s="244"/>
      <c r="AI19" s="244"/>
      <c r="AJ19" s="245"/>
    </row>
    <row r="20" spans="1:245" ht="77.25" customHeight="1" x14ac:dyDescent="0.25">
      <c r="B20" s="238" t="s">
        <v>324</v>
      </c>
      <c r="C20" s="250" t="s">
        <v>309</v>
      </c>
      <c r="D20" s="193" t="s">
        <v>350</v>
      </c>
      <c r="E20" s="195" t="s">
        <v>351</v>
      </c>
      <c r="F20" s="251" t="s">
        <v>365</v>
      </c>
      <c r="G20" s="249" t="s">
        <v>108</v>
      </c>
      <c r="H20" s="251" t="s">
        <v>61</v>
      </c>
      <c r="I20" s="251" t="s">
        <v>366</v>
      </c>
      <c r="J20" s="251" t="s">
        <v>367</v>
      </c>
      <c r="K20" s="251" t="s">
        <v>368</v>
      </c>
      <c r="L20" s="205" t="s">
        <v>315</v>
      </c>
      <c r="M20" s="205" t="s">
        <v>315</v>
      </c>
      <c r="N20" s="205" t="s">
        <v>315</v>
      </c>
      <c r="O20" s="249">
        <v>2</v>
      </c>
      <c r="P20" s="249">
        <v>1</v>
      </c>
      <c r="Q20" s="249">
        <f t="shared" si="5"/>
        <v>2</v>
      </c>
      <c r="R20" s="252" t="str">
        <f>IF(Q20&lt;4,"BAJO",(IF(Q20&lt;8,"MEDIO",IF(Q20&lt;=20,"MEDIO",IF(Q20&lt;40,"MUY ALTO")))))</f>
        <v>BAJO</v>
      </c>
      <c r="S20" s="249">
        <v>25</v>
      </c>
      <c r="T20" s="249">
        <f t="shared" ref="T20:T25" si="6">Q20*S20</f>
        <v>50</v>
      </c>
      <c r="U20" s="253" t="s">
        <v>354</v>
      </c>
      <c r="V20" s="252" t="s">
        <v>355</v>
      </c>
      <c r="W20" s="249">
        <v>2</v>
      </c>
      <c r="X20" s="249">
        <v>2</v>
      </c>
      <c r="Y20" s="251" t="s">
        <v>369</v>
      </c>
      <c r="Z20" s="249" t="s">
        <v>56</v>
      </c>
      <c r="AA20" s="203" t="s">
        <v>317</v>
      </c>
      <c r="AB20" s="203" t="s">
        <v>317</v>
      </c>
      <c r="AC20" s="203" t="s">
        <v>317</v>
      </c>
      <c r="AD20" s="265" t="s">
        <v>357</v>
      </c>
      <c r="AE20" s="205" t="s">
        <v>319</v>
      </c>
      <c r="AF20" s="254" t="s">
        <v>370</v>
      </c>
      <c r="AG20" s="255"/>
      <c r="AH20" s="255"/>
      <c r="AI20" s="255"/>
      <c r="AJ20" s="256"/>
    </row>
    <row r="21" spans="1:245" s="32" customFormat="1" ht="77.25" customHeight="1" x14ac:dyDescent="0.2">
      <c r="A21" s="28"/>
      <c r="B21" s="193" t="s">
        <v>324</v>
      </c>
      <c r="C21" s="194" t="s">
        <v>309</v>
      </c>
      <c r="D21" s="193" t="s">
        <v>350</v>
      </c>
      <c r="E21" s="195" t="s">
        <v>351</v>
      </c>
      <c r="F21" s="247" t="s">
        <v>371</v>
      </c>
      <c r="G21" s="247" t="s">
        <v>108</v>
      </c>
      <c r="H21" s="247" t="s">
        <v>340</v>
      </c>
      <c r="I21" s="247" t="s">
        <v>372</v>
      </c>
      <c r="J21" s="247" t="s">
        <v>373</v>
      </c>
      <c r="K21" s="248" t="s">
        <v>374</v>
      </c>
      <c r="L21" s="205" t="s">
        <v>315</v>
      </c>
      <c r="M21" s="205" t="s">
        <v>315</v>
      </c>
      <c r="N21" s="205" t="s">
        <v>315</v>
      </c>
      <c r="O21" s="194">
        <v>2</v>
      </c>
      <c r="P21" s="194">
        <v>1</v>
      </c>
      <c r="Q21" s="194">
        <f t="shared" si="5"/>
        <v>2</v>
      </c>
      <c r="R21" s="194" t="str">
        <f>IF(Q21&lt;4,"BAJO",(IF(Q21&lt;8,"BAJO",IF(Q21&lt;=20,"ALTO",IF(Q21&lt;40,"MUY ALTO")))))</f>
        <v>BAJO</v>
      </c>
      <c r="S21" s="194">
        <v>10</v>
      </c>
      <c r="T21" s="194">
        <f t="shared" si="6"/>
        <v>20</v>
      </c>
      <c r="U21" s="241" t="str">
        <f>IF(AND(T21&gt;1,T21&lt;=20),"IV",IF(AND(T21&gt;=40,T21&lt;=120),"III",IF(AND(T21&gt;=150,T21&lt;=500),"II",IF(AND(T21&gt;=600,T21&lt;=4000),"I","N.A"))))</f>
        <v>IV</v>
      </c>
      <c r="V21" s="243" t="s">
        <v>375</v>
      </c>
      <c r="W21" s="240">
        <v>2</v>
      </c>
      <c r="X21" s="194">
        <v>2</v>
      </c>
      <c r="Y21" s="247" t="s">
        <v>376</v>
      </c>
      <c r="Z21" s="194" t="s">
        <v>56</v>
      </c>
      <c r="AA21" s="203" t="s">
        <v>317</v>
      </c>
      <c r="AB21" s="203" t="s">
        <v>317</v>
      </c>
      <c r="AC21" s="203" t="s">
        <v>317</v>
      </c>
      <c r="AD21" s="264" t="s">
        <v>377</v>
      </c>
      <c r="AE21" s="205" t="s">
        <v>319</v>
      </c>
      <c r="AF21" s="247" t="s">
        <v>68</v>
      </c>
      <c r="AG21" s="247"/>
      <c r="AH21" s="247"/>
      <c r="AI21" s="247"/>
      <c r="AJ21" s="257"/>
      <c r="AK21" s="30"/>
      <c r="AL21" s="29"/>
      <c r="AM21" s="30"/>
      <c r="AN21" s="30"/>
      <c r="AO21" s="30"/>
      <c r="AP21" s="30"/>
      <c r="AQ21" s="30"/>
      <c r="AR21" s="31"/>
      <c r="AS21" s="28"/>
      <c r="AT21" s="29"/>
      <c r="AU21" s="29"/>
      <c r="AV21" s="30"/>
      <c r="AW21" s="29"/>
      <c r="AX21" s="30"/>
      <c r="AY21" s="30"/>
      <c r="AZ21" s="30"/>
      <c r="BA21" s="30"/>
      <c r="BB21" s="30"/>
      <c r="BC21" s="31"/>
      <c r="BD21" s="28"/>
      <c r="BE21" s="29"/>
      <c r="BF21" s="29"/>
      <c r="BG21" s="30"/>
      <c r="BH21" s="29"/>
      <c r="BI21" s="30"/>
      <c r="BJ21" s="30"/>
      <c r="BK21" s="30"/>
      <c r="BL21" s="30"/>
      <c r="BM21" s="30"/>
      <c r="BN21" s="31"/>
      <c r="BO21" s="28"/>
      <c r="BP21" s="29"/>
      <c r="BQ21" s="29"/>
      <c r="BR21" s="30"/>
      <c r="BS21" s="29"/>
      <c r="BT21" s="30"/>
      <c r="BU21" s="30"/>
      <c r="BV21" s="30"/>
      <c r="BW21" s="30"/>
      <c r="BX21" s="30"/>
      <c r="BY21" s="31"/>
      <c r="BZ21" s="28"/>
      <c r="CA21" s="29"/>
      <c r="CB21" s="29"/>
      <c r="CC21" s="30"/>
      <c r="CD21" s="29"/>
      <c r="CE21" s="30"/>
      <c r="CF21" s="30"/>
      <c r="CG21" s="30"/>
      <c r="CH21" s="30"/>
      <c r="CI21" s="30"/>
      <c r="CJ21" s="31"/>
      <c r="CK21" s="28"/>
      <c r="CL21" s="29"/>
      <c r="CM21" s="29"/>
      <c r="CN21" s="30"/>
      <c r="CO21" s="29"/>
      <c r="CP21" s="30"/>
      <c r="CQ21" s="30"/>
      <c r="CR21" s="30"/>
      <c r="CS21" s="30"/>
      <c r="CT21" s="30"/>
      <c r="CU21" s="31"/>
      <c r="CV21" s="28"/>
      <c r="CW21" s="29"/>
      <c r="CX21" s="29"/>
      <c r="CY21" s="30"/>
      <c r="CZ21" s="29"/>
      <c r="DA21" s="30"/>
      <c r="DB21" s="30"/>
      <c r="DC21" s="30"/>
      <c r="DD21" s="30"/>
      <c r="DE21" s="30"/>
      <c r="DF21" s="31"/>
      <c r="DG21" s="28"/>
      <c r="DH21" s="29"/>
      <c r="DI21" s="29"/>
      <c r="DJ21" s="30"/>
      <c r="DK21" s="29"/>
      <c r="DL21" s="30"/>
      <c r="DM21" s="30"/>
      <c r="DN21" s="30"/>
      <c r="DO21" s="30"/>
      <c r="DP21" s="30"/>
      <c r="DQ21" s="31"/>
      <c r="DR21" s="28"/>
      <c r="DS21" s="29"/>
      <c r="DT21" s="29"/>
      <c r="DU21" s="30"/>
      <c r="DV21" s="29"/>
      <c r="DW21" s="30"/>
      <c r="DX21" s="30"/>
      <c r="DY21" s="30"/>
      <c r="DZ21" s="30"/>
      <c r="EA21" s="30"/>
      <c r="EB21" s="31"/>
      <c r="EC21" s="28"/>
      <c r="ED21" s="29"/>
      <c r="EE21" s="29"/>
      <c r="EF21" s="30"/>
      <c r="EG21" s="29"/>
      <c r="EH21" s="30"/>
      <c r="EI21" s="30"/>
      <c r="EJ21" s="30"/>
      <c r="EK21" s="30"/>
      <c r="EL21" s="30"/>
      <c r="EM21" s="31"/>
      <c r="EN21" s="28"/>
      <c r="EO21" s="29"/>
      <c r="EP21" s="29"/>
      <c r="EQ21" s="30"/>
      <c r="ER21" s="29"/>
      <c r="ES21" s="30"/>
      <c r="ET21" s="30"/>
      <c r="EU21" s="30"/>
      <c r="EV21" s="30"/>
      <c r="EW21" s="30"/>
      <c r="EX21" s="31"/>
      <c r="EY21" s="28"/>
      <c r="EZ21" s="29"/>
      <c r="FA21" s="29"/>
      <c r="FB21" s="30"/>
      <c r="FC21" s="29"/>
      <c r="FD21" s="30"/>
      <c r="FE21" s="30"/>
      <c r="FF21" s="30"/>
      <c r="FG21" s="30"/>
      <c r="FH21" s="30"/>
      <c r="FI21" s="31"/>
      <c r="FJ21" s="28"/>
      <c r="FK21" s="29"/>
      <c r="FL21" s="29"/>
      <c r="FM21" s="30"/>
      <c r="FN21" s="29"/>
      <c r="FO21" s="30"/>
      <c r="FP21" s="30"/>
      <c r="FQ21" s="30"/>
      <c r="FR21" s="30"/>
      <c r="FS21" s="30"/>
      <c r="FT21" s="31"/>
      <c r="FU21" s="28"/>
      <c r="FV21" s="29"/>
      <c r="FW21" s="29"/>
      <c r="FX21" s="30"/>
      <c r="FY21" s="29"/>
      <c r="FZ21" s="30"/>
      <c r="GA21" s="30"/>
      <c r="GB21" s="30"/>
      <c r="GC21" s="30"/>
      <c r="GD21" s="30"/>
      <c r="GE21" s="31"/>
      <c r="GF21" s="28"/>
      <c r="GG21" s="29"/>
      <c r="GH21" s="29"/>
      <c r="GI21" s="30"/>
      <c r="GJ21" s="29"/>
      <c r="GK21" s="30"/>
      <c r="GL21" s="30"/>
      <c r="GM21" s="30"/>
      <c r="GN21" s="30"/>
      <c r="GO21" s="30"/>
      <c r="GP21" s="31"/>
      <c r="GQ21" s="28"/>
      <c r="GR21" s="29"/>
      <c r="GS21" s="29"/>
      <c r="GT21" s="30"/>
      <c r="GU21" s="29"/>
      <c r="GV21" s="30"/>
      <c r="GW21" s="30"/>
      <c r="GX21" s="30"/>
      <c r="GY21" s="30"/>
      <c r="GZ21" s="30"/>
      <c r="HA21" s="31"/>
      <c r="HB21" s="28"/>
      <c r="HC21" s="29"/>
      <c r="HD21" s="29"/>
      <c r="HE21" s="30"/>
      <c r="HF21" s="29"/>
      <c r="HG21" s="30"/>
      <c r="HH21" s="30"/>
      <c r="HI21" s="30"/>
      <c r="HJ21" s="30"/>
      <c r="HK21" s="30"/>
      <c r="HL21" s="31"/>
      <c r="HM21" s="28"/>
      <c r="HN21" s="29"/>
      <c r="HO21" s="29"/>
      <c r="HP21" s="30"/>
      <c r="HQ21" s="29"/>
      <c r="HR21" s="30"/>
      <c r="HS21" s="30"/>
      <c r="HT21" s="30"/>
      <c r="HU21" s="30"/>
      <c r="HV21" s="30"/>
      <c r="HW21" s="31"/>
      <c r="HX21" s="28"/>
      <c r="HY21" s="29"/>
      <c r="HZ21" s="29"/>
      <c r="IA21" s="30"/>
      <c r="IB21" s="29"/>
      <c r="IC21" s="30"/>
      <c r="ID21" s="30"/>
      <c r="IE21" s="30"/>
      <c r="IF21" s="30"/>
      <c r="IG21" s="30"/>
      <c r="IH21" s="31"/>
      <c r="II21" s="28"/>
      <c r="IJ21" s="29"/>
      <c r="IK21" s="29"/>
    </row>
    <row r="22" spans="1:245" s="20" customFormat="1" ht="77.25" customHeight="1" x14ac:dyDescent="0.25">
      <c r="B22" s="239" t="s">
        <v>324</v>
      </c>
      <c r="C22" s="258" t="s">
        <v>309</v>
      </c>
      <c r="D22" s="193" t="s">
        <v>350</v>
      </c>
      <c r="E22" s="195" t="s">
        <v>351</v>
      </c>
      <c r="F22" s="259" t="s">
        <v>325</v>
      </c>
      <c r="G22" s="258" t="s">
        <v>108</v>
      </c>
      <c r="H22" s="259" t="s">
        <v>378</v>
      </c>
      <c r="I22" s="259" t="s">
        <v>379</v>
      </c>
      <c r="J22" s="259" t="s">
        <v>380</v>
      </c>
      <c r="K22" s="259" t="s">
        <v>381</v>
      </c>
      <c r="L22" s="205" t="s">
        <v>315</v>
      </c>
      <c r="M22" s="205" t="s">
        <v>315</v>
      </c>
      <c r="N22" s="205" t="s">
        <v>315</v>
      </c>
      <c r="O22" s="240">
        <v>2</v>
      </c>
      <c r="P22" s="240">
        <v>1</v>
      </c>
      <c r="Q22" s="243">
        <f t="shared" si="5"/>
        <v>2</v>
      </c>
      <c r="R22" s="240" t="str">
        <f>IF(Q22&lt;4,"BAJO",(IF(Q22&lt;8,"MEDIO",IF(Q22&lt;=20,"MEDIO",IF(Q22&lt;40,"MUY ALTO")))))</f>
        <v>BAJO</v>
      </c>
      <c r="S22" s="243">
        <v>25</v>
      </c>
      <c r="T22" s="243">
        <f t="shared" si="6"/>
        <v>50</v>
      </c>
      <c r="U22" s="241" t="s">
        <v>382</v>
      </c>
      <c r="V22" s="243" t="s">
        <v>355</v>
      </c>
      <c r="W22" s="243">
        <v>2</v>
      </c>
      <c r="X22" s="243">
        <v>2</v>
      </c>
      <c r="Y22" s="243" t="s">
        <v>383</v>
      </c>
      <c r="Z22" s="243" t="s">
        <v>56</v>
      </c>
      <c r="AA22" s="203" t="s">
        <v>317</v>
      </c>
      <c r="AB22" s="203" t="s">
        <v>317</v>
      </c>
      <c r="AC22" s="203" t="s">
        <v>317</v>
      </c>
      <c r="AD22" s="264" t="s">
        <v>357</v>
      </c>
      <c r="AE22" s="205" t="s">
        <v>319</v>
      </c>
      <c r="AF22" s="247" t="s">
        <v>384</v>
      </c>
      <c r="AG22" s="247"/>
      <c r="AH22" s="247"/>
      <c r="AI22" s="247"/>
      <c r="AJ22" s="260"/>
    </row>
    <row r="23" spans="1:245" s="20" customFormat="1" ht="77.25" customHeight="1" x14ac:dyDescent="0.25">
      <c r="B23" s="193" t="s">
        <v>324</v>
      </c>
      <c r="C23" s="194" t="s">
        <v>309</v>
      </c>
      <c r="D23" s="193" t="s">
        <v>350</v>
      </c>
      <c r="E23" s="195" t="s">
        <v>351</v>
      </c>
      <c r="F23" s="195" t="s">
        <v>385</v>
      </c>
      <c r="G23" s="194" t="s">
        <v>108</v>
      </c>
      <c r="H23" s="195" t="s">
        <v>93</v>
      </c>
      <c r="I23" s="195" t="s">
        <v>386</v>
      </c>
      <c r="J23" s="195" t="s">
        <v>387</v>
      </c>
      <c r="K23" s="195" t="s">
        <v>388</v>
      </c>
      <c r="L23" s="205" t="s">
        <v>315</v>
      </c>
      <c r="M23" s="205" t="s">
        <v>315</v>
      </c>
      <c r="N23" s="205" t="s">
        <v>315</v>
      </c>
      <c r="O23" s="240">
        <v>6</v>
      </c>
      <c r="P23" s="240">
        <v>1</v>
      </c>
      <c r="Q23" s="243">
        <f t="shared" si="5"/>
        <v>6</v>
      </c>
      <c r="R23" s="240" t="str">
        <f>IF(Q23&lt;4,"BAJO",(IF(Q23&lt;8,"MEDIO",IF(Q23&lt;=20,"MEDIO",IF(Q23&lt;40,"MUY ALTO")))))</f>
        <v>MEDIO</v>
      </c>
      <c r="S23" s="243">
        <v>100</v>
      </c>
      <c r="T23" s="243">
        <f t="shared" si="6"/>
        <v>600</v>
      </c>
      <c r="U23" s="241" t="s">
        <v>364</v>
      </c>
      <c r="V23" s="243" t="s">
        <v>355</v>
      </c>
      <c r="W23" s="243">
        <v>2</v>
      </c>
      <c r="X23" s="243">
        <v>2</v>
      </c>
      <c r="Y23" s="243" t="s">
        <v>73</v>
      </c>
      <c r="Z23" s="243" t="s">
        <v>56</v>
      </c>
      <c r="AA23" s="203" t="s">
        <v>317</v>
      </c>
      <c r="AB23" s="203" t="s">
        <v>317</v>
      </c>
      <c r="AC23" s="203" t="s">
        <v>317</v>
      </c>
      <c r="AD23" s="264" t="s">
        <v>357</v>
      </c>
      <c r="AE23" s="205" t="s">
        <v>319</v>
      </c>
      <c r="AF23" s="247" t="s">
        <v>389</v>
      </c>
      <c r="AG23" s="243"/>
      <c r="AH23" s="244"/>
      <c r="AI23" s="244"/>
      <c r="AJ23" s="245"/>
    </row>
    <row r="24" spans="1:245" s="20" customFormat="1" ht="77.25" customHeight="1" x14ac:dyDescent="0.25">
      <c r="B24" s="193" t="s">
        <v>324</v>
      </c>
      <c r="C24" s="194" t="s">
        <v>309</v>
      </c>
      <c r="D24" s="193" t="s">
        <v>350</v>
      </c>
      <c r="E24" s="195" t="s">
        <v>351</v>
      </c>
      <c r="F24" s="195" t="s">
        <v>390</v>
      </c>
      <c r="G24" s="194" t="s">
        <v>108</v>
      </c>
      <c r="H24" s="195" t="s">
        <v>93</v>
      </c>
      <c r="I24" s="195" t="s">
        <v>391</v>
      </c>
      <c r="J24" s="195" t="s">
        <v>392</v>
      </c>
      <c r="K24" s="195" t="s">
        <v>393</v>
      </c>
      <c r="L24" s="205" t="s">
        <v>315</v>
      </c>
      <c r="M24" s="205" t="s">
        <v>315</v>
      </c>
      <c r="N24" s="205" t="s">
        <v>315</v>
      </c>
      <c r="O24" s="240">
        <v>6</v>
      </c>
      <c r="P24" s="240">
        <v>1</v>
      </c>
      <c r="Q24" s="240">
        <f t="shared" si="5"/>
        <v>6</v>
      </c>
      <c r="R24" s="240" t="str">
        <f>IF(Q24&lt;4,"BAJO",(IF(Q24&lt;8,"MEDIO",IF(Q24&lt;=20,"ALTO",IF(Q24&lt;40,"MUY ALTO")))))</f>
        <v>MEDIO</v>
      </c>
      <c r="S24" s="246">
        <v>25</v>
      </c>
      <c r="T24" s="240">
        <f t="shared" si="6"/>
        <v>150</v>
      </c>
      <c r="U24" s="241" t="s">
        <v>354</v>
      </c>
      <c r="V24" s="240" t="s">
        <v>355</v>
      </c>
      <c r="W24" s="243">
        <v>2</v>
      </c>
      <c r="X24" s="241">
        <v>2</v>
      </c>
      <c r="Y24" s="243" t="s">
        <v>394</v>
      </c>
      <c r="Z24" s="243" t="s">
        <v>56</v>
      </c>
      <c r="AA24" s="203" t="s">
        <v>317</v>
      </c>
      <c r="AB24" s="203" t="s">
        <v>317</v>
      </c>
      <c r="AC24" s="203" t="s">
        <v>317</v>
      </c>
      <c r="AD24" s="264" t="s">
        <v>357</v>
      </c>
      <c r="AE24" s="205" t="s">
        <v>319</v>
      </c>
      <c r="AF24" s="247" t="s">
        <v>130</v>
      </c>
      <c r="AG24" s="243"/>
      <c r="AH24" s="244"/>
      <c r="AI24" s="244"/>
      <c r="AJ24" s="245"/>
    </row>
    <row r="25" spans="1:245" s="20" customFormat="1" ht="77.25" customHeight="1" x14ac:dyDescent="0.25">
      <c r="B25" s="193" t="s">
        <v>324</v>
      </c>
      <c r="C25" s="194" t="s">
        <v>309</v>
      </c>
      <c r="D25" s="193" t="s">
        <v>350</v>
      </c>
      <c r="E25" s="195" t="s">
        <v>351</v>
      </c>
      <c r="F25" s="195" t="s">
        <v>395</v>
      </c>
      <c r="G25" s="194" t="s">
        <v>108</v>
      </c>
      <c r="H25" s="261" t="s">
        <v>87</v>
      </c>
      <c r="I25" s="195" t="s">
        <v>396</v>
      </c>
      <c r="J25" s="195" t="s">
        <v>397</v>
      </c>
      <c r="K25" s="195" t="s">
        <v>398</v>
      </c>
      <c r="L25" s="205" t="s">
        <v>315</v>
      </c>
      <c r="M25" s="205" t="s">
        <v>315</v>
      </c>
      <c r="N25" s="205" t="s">
        <v>315</v>
      </c>
      <c r="O25" s="240">
        <v>10</v>
      </c>
      <c r="P25" s="240">
        <v>1</v>
      </c>
      <c r="Q25" s="240">
        <f t="shared" si="5"/>
        <v>10</v>
      </c>
      <c r="R25" s="240" t="str">
        <f>IF(Q25&lt;4,"BAJO",(IF(Q25&lt;8,"MEDIO",IF(Q25&lt;=20,"MEDIO",IF(Q25&lt;40,"MUY ALTO")))))</f>
        <v>MEDIO</v>
      </c>
      <c r="S25" s="246">
        <v>100</v>
      </c>
      <c r="T25" s="240">
        <f t="shared" si="6"/>
        <v>1000</v>
      </c>
      <c r="U25" s="241" t="s">
        <v>364</v>
      </c>
      <c r="V25" s="240" t="s">
        <v>355</v>
      </c>
      <c r="W25" s="243">
        <v>2</v>
      </c>
      <c r="X25" s="241">
        <v>2</v>
      </c>
      <c r="Y25" s="243" t="s">
        <v>399</v>
      </c>
      <c r="Z25" s="243" t="s">
        <v>56</v>
      </c>
      <c r="AA25" s="203" t="s">
        <v>317</v>
      </c>
      <c r="AB25" s="203" t="s">
        <v>317</v>
      </c>
      <c r="AC25" s="203" t="s">
        <v>317</v>
      </c>
      <c r="AD25" s="264" t="s">
        <v>357</v>
      </c>
      <c r="AE25" s="205" t="s">
        <v>319</v>
      </c>
      <c r="AF25" s="247" t="s">
        <v>400</v>
      </c>
      <c r="AG25" s="243"/>
      <c r="AH25" s="244"/>
      <c r="AI25" s="244"/>
      <c r="AJ25" s="245"/>
    </row>
    <row r="26" spans="1:245" s="20" customFormat="1" ht="77.25" customHeight="1" x14ac:dyDescent="0.25">
      <c r="B26" s="193" t="s">
        <v>324</v>
      </c>
      <c r="C26" s="194" t="s">
        <v>309</v>
      </c>
      <c r="D26" s="193" t="s">
        <v>350</v>
      </c>
      <c r="E26" s="195" t="s">
        <v>351</v>
      </c>
      <c r="F26" s="195" t="s">
        <v>401</v>
      </c>
      <c r="G26" s="194" t="s">
        <v>108</v>
      </c>
      <c r="H26" s="195" t="s">
        <v>340</v>
      </c>
      <c r="I26" s="195" t="s">
        <v>372</v>
      </c>
      <c r="J26" s="195" t="s">
        <v>402</v>
      </c>
      <c r="K26" s="195" t="s">
        <v>374</v>
      </c>
      <c r="L26" s="205" t="s">
        <v>315</v>
      </c>
      <c r="M26" s="205" t="s">
        <v>315</v>
      </c>
      <c r="N26" s="205" t="s">
        <v>315</v>
      </c>
      <c r="O26" s="194">
        <v>2</v>
      </c>
      <c r="P26" s="194">
        <v>1</v>
      </c>
      <c r="Q26" s="194">
        <f t="shared" si="5"/>
        <v>2</v>
      </c>
      <c r="R26" s="194" t="str">
        <f>IF(Q26&lt;4,"BAJO",(IF(Q26&lt;8,"BAJO",IF(Q26&lt;=20,"ALTO",IF(Q26&lt;40,"MUY ALTO")))))</f>
        <v>BAJO</v>
      </c>
      <c r="S26" s="194">
        <v>10</v>
      </c>
      <c r="T26" s="194">
        <f>Q26*S26</f>
        <v>20</v>
      </c>
      <c r="U26" s="241" t="str">
        <f>IF(AND(T26&gt;1,T26&lt;=20),"IV",IF(AND(T26&gt;=40,T26&lt;=120),"III",IF(AND(T26&gt;=150,T26&lt;=500),"II",IF(AND(T26&gt;=600,T26&lt;=4000),"I","N.A"))))</f>
        <v>IV</v>
      </c>
      <c r="V26" s="243" t="s">
        <v>375</v>
      </c>
      <c r="W26" s="240">
        <v>2</v>
      </c>
      <c r="X26" s="194">
        <v>2</v>
      </c>
      <c r="Y26" s="247" t="s">
        <v>376</v>
      </c>
      <c r="Z26" s="194" t="s">
        <v>56</v>
      </c>
      <c r="AA26" s="203" t="s">
        <v>317</v>
      </c>
      <c r="AB26" s="203" t="s">
        <v>317</v>
      </c>
      <c r="AC26" s="203" t="s">
        <v>317</v>
      </c>
      <c r="AD26" s="264" t="s">
        <v>377</v>
      </c>
      <c r="AE26" s="205" t="s">
        <v>319</v>
      </c>
      <c r="AF26" s="247" t="s">
        <v>68</v>
      </c>
      <c r="AG26" s="243"/>
      <c r="AH26" s="244"/>
      <c r="AI26" s="244"/>
      <c r="AJ26" s="245"/>
    </row>
    <row r="27" spans="1:245" s="33" customFormat="1" ht="77.25" customHeight="1" x14ac:dyDescent="0.3">
      <c r="B27" s="193" t="s">
        <v>324</v>
      </c>
      <c r="C27" s="194" t="s">
        <v>309</v>
      </c>
      <c r="D27" s="193" t="s">
        <v>350</v>
      </c>
      <c r="E27" s="195" t="s">
        <v>351</v>
      </c>
      <c r="F27" s="195" t="s">
        <v>401</v>
      </c>
      <c r="G27" s="194" t="s">
        <v>108</v>
      </c>
      <c r="H27" s="195" t="s">
        <v>378</v>
      </c>
      <c r="I27" s="195" t="s">
        <v>379</v>
      </c>
      <c r="J27" s="195" t="s">
        <v>403</v>
      </c>
      <c r="K27" s="195" t="s">
        <v>404</v>
      </c>
      <c r="L27" s="205" t="s">
        <v>315</v>
      </c>
      <c r="M27" s="205" t="s">
        <v>315</v>
      </c>
      <c r="N27" s="205" t="s">
        <v>315</v>
      </c>
      <c r="O27" s="240">
        <v>2</v>
      </c>
      <c r="P27" s="240">
        <v>1</v>
      </c>
      <c r="Q27" s="243">
        <f t="shared" si="5"/>
        <v>2</v>
      </c>
      <c r="R27" s="240" t="str">
        <f>IF(Q27&lt;4,"BAJO",(IF(Q27&lt;8,"MEDIO",IF(Q27&lt;=20,"MEDIO",IF(Q27&lt;40,"MUY ALTO")))))</f>
        <v>BAJO</v>
      </c>
      <c r="S27" s="243">
        <v>25</v>
      </c>
      <c r="T27" s="243">
        <f>Q27*S27</f>
        <v>50</v>
      </c>
      <c r="U27" s="241" t="s">
        <v>354</v>
      </c>
      <c r="V27" s="243" t="s">
        <v>355</v>
      </c>
      <c r="W27" s="243">
        <v>2</v>
      </c>
      <c r="X27" s="243">
        <v>2</v>
      </c>
      <c r="Y27" s="243" t="s">
        <v>383</v>
      </c>
      <c r="Z27" s="243" t="s">
        <v>56</v>
      </c>
      <c r="AA27" s="203" t="s">
        <v>317</v>
      </c>
      <c r="AB27" s="203" t="s">
        <v>317</v>
      </c>
      <c r="AC27" s="203" t="s">
        <v>317</v>
      </c>
      <c r="AD27" s="266" t="s">
        <v>357</v>
      </c>
      <c r="AE27" s="205" t="s">
        <v>319</v>
      </c>
      <c r="AF27" s="242" t="s">
        <v>384</v>
      </c>
      <c r="AG27" s="244"/>
      <c r="AH27" s="244"/>
      <c r="AI27" s="244"/>
      <c r="AJ27" s="245"/>
    </row>
    <row r="28" spans="1:245" s="20" customFormat="1" ht="77.25" customHeight="1" x14ac:dyDescent="0.2">
      <c r="B28" s="193" t="s">
        <v>324</v>
      </c>
      <c r="C28" s="194" t="s">
        <v>309</v>
      </c>
      <c r="D28" s="193" t="s">
        <v>350</v>
      </c>
      <c r="E28" s="195" t="s">
        <v>345</v>
      </c>
      <c r="F28" s="195" t="s">
        <v>325</v>
      </c>
      <c r="G28" s="243" t="s">
        <v>49</v>
      </c>
      <c r="H28" s="195" t="s">
        <v>113</v>
      </c>
      <c r="I28" s="195" t="s">
        <v>348</v>
      </c>
      <c r="J28" s="195" t="s">
        <v>405</v>
      </c>
      <c r="K28" s="195" t="s">
        <v>102</v>
      </c>
      <c r="L28" s="205" t="s">
        <v>315</v>
      </c>
      <c r="M28" s="205" t="s">
        <v>315</v>
      </c>
      <c r="N28" s="205" t="s">
        <v>315</v>
      </c>
      <c r="O28" s="194">
        <v>6</v>
      </c>
      <c r="P28" s="194">
        <v>3</v>
      </c>
      <c r="Q28" s="194">
        <f>+P28*O28</f>
        <v>18</v>
      </c>
      <c r="R28" s="240" t="str">
        <f>IF(Q28&lt;=4,"BAJO",(IF(Q28&lt;=8,"MEDIO",IF(Q28&lt;=20,"ALTO",IF(Q28&lt;=40,"MUY ALTO")))))</f>
        <v>ALTO</v>
      </c>
      <c r="S28" s="194">
        <v>100</v>
      </c>
      <c r="T28" s="194">
        <f>+S28*Q28</f>
        <v>1800</v>
      </c>
      <c r="U28" s="241" t="str">
        <f>IF(AND(T28&gt;1,T28&lt;=20),"IV",IF(AND(T28&gt;=40,T28&lt;=120),"III",IF(AND(T28&gt;=150,T28&lt;=500),"II",IF(AND(T28&gt;=600,T28&lt;=4000),"I","N.A"))))</f>
        <v>I</v>
      </c>
      <c r="V28" s="240" t="str">
        <f>IF(U28="II","Aceptable con control específico",(IF(U28="I","No aceptable",IF(U28="III","Mejorable",IF(U28="IV","Aceptable")))))</f>
        <v>No aceptable</v>
      </c>
      <c r="W28" s="194">
        <v>2</v>
      </c>
      <c r="X28" s="194">
        <v>2</v>
      </c>
      <c r="Y28" s="195" t="s">
        <v>73</v>
      </c>
      <c r="Z28" s="194" t="s">
        <v>56</v>
      </c>
      <c r="AA28" s="203" t="s">
        <v>317</v>
      </c>
      <c r="AB28" s="203" t="s">
        <v>317</v>
      </c>
      <c r="AC28" s="203" t="s">
        <v>317</v>
      </c>
      <c r="AD28" s="205" t="s">
        <v>117</v>
      </c>
      <c r="AE28" s="205" t="s">
        <v>319</v>
      </c>
      <c r="AF28" s="242" t="s">
        <v>75</v>
      </c>
      <c r="AG28" s="262"/>
      <c r="AH28" s="262"/>
      <c r="AI28" s="262"/>
      <c r="AJ28" s="34"/>
    </row>
    <row r="29" spans="1:245" s="20" customFormat="1" ht="77.25" customHeight="1" x14ac:dyDescent="0.2">
      <c r="B29" s="193" t="s">
        <v>324</v>
      </c>
      <c r="C29" s="194" t="s">
        <v>309</v>
      </c>
      <c r="D29" s="193" t="s">
        <v>350</v>
      </c>
      <c r="E29" s="195" t="s">
        <v>345</v>
      </c>
      <c r="F29" s="195" t="s">
        <v>325</v>
      </c>
      <c r="G29" s="243" t="s">
        <v>49</v>
      </c>
      <c r="H29" s="195" t="s">
        <v>99</v>
      </c>
      <c r="I29" s="195" t="s">
        <v>100</v>
      </c>
      <c r="J29" s="195" t="s">
        <v>406</v>
      </c>
      <c r="K29" s="195" t="s">
        <v>102</v>
      </c>
      <c r="L29" s="205" t="s">
        <v>315</v>
      </c>
      <c r="M29" s="205" t="s">
        <v>315</v>
      </c>
      <c r="N29" s="205" t="s">
        <v>315</v>
      </c>
      <c r="O29" s="194">
        <v>6</v>
      </c>
      <c r="P29" s="194">
        <v>3</v>
      </c>
      <c r="Q29" s="194">
        <f>+P29*O29</f>
        <v>18</v>
      </c>
      <c r="R29" s="240" t="str">
        <f>IF(Q29&lt;=4,"BAJO",(IF(Q29&lt;=8,"MEDIO",IF(Q29&lt;=20,"ALTO",IF(Q29&lt;=40,"MUY ALTO")))))</f>
        <v>ALTO</v>
      </c>
      <c r="S29" s="194">
        <v>100</v>
      </c>
      <c r="T29" s="194">
        <f>+S29*Q29</f>
        <v>1800</v>
      </c>
      <c r="U29" s="241" t="str">
        <f>IF(AND(T29&gt;1,T29&lt;=20),"IV",IF(AND(T29&gt;=40,T29&lt;=120),"III",IF(AND(T29&gt;=150,T29&lt;=500),"II",IF(AND(T29&gt;=600,T29&lt;=4000),"I","N.A"))))</f>
        <v>I</v>
      </c>
      <c r="V29" s="240" t="str">
        <f>IF(U29="II","Aceptable con control específico",(IF(U29="I","No aceptable",IF(U29="III","Mejorable",IF(U29="IV","Aceptable")))))</f>
        <v>No aceptable</v>
      </c>
      <c r="W29" s="194">
        <v>2</v>
      </c>
      <c r="X29" s="194">
        <v>2</v>
      </c>
      <c r="Y29" s="195" t="s">
        <v>73</v>
      </c>
      <c r="Z29" s="194" t="s">
        <v>56</v>
      </c>
      <c r="AA29" s="203" t="s">
        <v>317</v>
      </c>
      <c r="AB29" s="203" t="s">
        <v>317</v>
      </c>
      <c r="AC29" s="203" t="s">
        <v>317</v>
      </c>
      <c r="AD29" s="205" t="s">
        <v>407</v>
      </c>
      <c r="AE29" s="205" t="s">
        <v>319</v>
      </c>
      <c r="AF29" s="242" t="s">
        <v>75</v>
      </c>
      <c r="AG29" s="262"/>
      <c r="AH29" s="262"/>
      <c r="AI29" s="262"/>
      <c r="AJ29" s="34"/>
    </row>
    <row r="30" spans="1:245" s="20" customFormat="1" ht="77.25" customHeight="1" x14ac:dyDescent="0.2">
      <c r="B30" s="193" t="s">
        <v>324</v>
      </c>
      <c r="C30" s="194" t="s">
        <v>309</v>
      </c>
      <c r="D30" s="193" t="s">
        <v>408</v>
      </c>
      <c r="E30" s="195" t="s">
        <v>409</v>
      </c>
      <c r="F30" s="195" t="s">
        <v>325</v>
      </c>
      <c r="G30" s="243" t="s">
        <v>49</v>
      </c>
      <c r="H30" s="195" t="s">
        <v>113</v>
      </c>
      <c r="I30" s="195" t="s">
        <v>348</v>
      </c>
      <c r="J30" s="195" t="s">
        <v>405</v>
      </c>
      <c r="K30" s="195" t="s">
        <v>102</v>
      </c>
      <c r="L30" s="205" t="s">
        <v>315</v>
      </c>
      <c r="M30" s="205" t="s">
        <v>315</v>
      </c>
      <c r="N30" s="205" t="s">
        <v>315</v>
      </c>
      <c r="O30" s="194">
        <v>6</v>
      </c>
      <c r="P30" s="194">
        <v>3</v>
      </c>
      <c r="Q30" s="194">
        <f>+P30*O30</f>
        <v>18</v>
      </c>
      <c r="R30" s="240" t="str">
        <f>IF(Q30&lt;=4,"BAJO",(IF(Q30&lt;=8,"MEDIO",IF(Q30&lt;=20,"ALTO",IF(Q30&lt;=40,"MUY ALTO")))))</f>
        <v>ALTO</v>
      </c>
      <c r="S30" s="194">
        <v>100</v>
      </c>
      <c r="T30" s="194">
        <f>+S30*Q30</f>
        <v>1800</v>
      </c>
      <c r="U30" s="241" t="str">
        <f>IF(AND(T30&gt;1,T30&lt;=20),"IV",IF(AND(T30&gt;=40,T30&lt;=120),"III",IF(AND(T30&gt;=150,T30&lt;=500),"II",IF(AND(T30&gt;=600,T30&lt;=4000),"I","N.A"))))</f>
        <v>I</v>
      </c>
      <c r="V30" s="240" t="str">
        <f>IF(U30="II","Aceptable con control específico",(IF(U30="I","No aceptable",IF(U30="III","Mejorable",IF(U30="IV","Aceptable")))))</f>
        <v>No aceptable</v>
      </c>
      <c r="W30" s="194">
        <v>6</v>
      </c>
      <c r="X30" s="194">
        <v>8</v>
      </c>
      <c r="Y30" s="195" t="s">
        <v>73</v>
      </c>
      <c r="Z30" s="194" t="s">
        <v>56</v>
      </c>
      <c r="AA30" s="203" t="s">
        <v>317</v>
      </c>
      <c r="AB30" s="203" t="s">
        <v>317</v>
      </c>
      <c r="AC30" s="203" t="s">
        <v>317</v>
      </c>
      <c r="AD30" s="205" t="s">
        <v>117</v>
      </c>
      <c r="AE30" s="205" t="s">
        <v>319</v>
      </c>
      <c r="AF30" s="242" t="s">
        <v>75</v>
      </c>
      <c r="AG30" s="262"/>
      <c r="AH30" s="262"/>
      <c r="AI30" s="262"/>
      <c r="AJ30" s="34"/>
    </row>
    <row r="31" spans="1:245" s="20" customFormat="1" ht="77.25" customHeight="1" x14ac:dyDescent="0.2">
      <c r="B31" s="193" t="s">
        <v>324</v>
      </c>
      <c r="C31" s="194" t="s">
        <v>309</v>
      </c>
      <c r="D31" s="193" t="s">
        <v>408</v>
      </c>
      <c r="E31" s="195" t="s">
        <v>409</v>
      </c>
      <c r="F31" s="195" t="s">
        <v>325</v>
      </c>
      <c r="G31" s="243" t="s">
        <v>49</v>
      </c>
      <c r="H31" s="195" t="s">
        <v>99</v>
      </c>
      <c r="I31" s="195" t="s">
        <v>100</v>
      </c>
      <c r="J31" s="195" t="s">
        <v>406</v>
      </c>
      <c r="K31" s="195" t="s">
        <v>102</v>
      </c>
      <c r="L31" s="205" t="s">
        <v>315</v>
      </c>
      <c r="M31" s="205" t="s">
        <v>315</v>
      </c>
      <c r="N31" s="205" t="s">
        <v>315</v>
      </c>
      <c r="O31" s="194">
        <v>6</v>
      </c>
      <c r="P31" s="194">
        <v>3</v>
      </c>
      <c r="Q31" s="194">
        <f>+P31*O31</f>
        <v>18</v>
      </c>
      <c r="R31" s="240" t="str">
        <f>IF(Q31&lt;=4,"BAJO",(IF(Q31&lt;=8,"MEDIO",IF(Q31&lt;=20,"ALTO",IF(Q31&lt;=40,"MUY ALTO")))))</f>
        <v>ALTO</v>
      </c>
      <c r="S31" s="194">
        <v>100</v>
      </c>
      <c r="T31" s="194">
        <f>+S31*Q31</f>
        <v>1800</v>
      </c>
      <c r="U31" s="241" t="str">
        <f>IF(AND(T31&gt;1,T31&lt;=20),"IV",IF(AND(T31&gt;=40,T31&lt;=120),"III",IF(AND(T31&gt;=150,T31&lt;=500),"II",IF(AND(T31&gt;=600,T31&lt;=4000),"I","N.A"))))</f>
        <v>I</v>
      </c>
      <c r="V31" s="240" t="str">
        <f>IF(U31="II","Aceptable con control específico",(IF(U31="I","No aceptable",IF(U31="III","Mejorable",IF(U31="IV","Aceptable")))))</f>
        <v>No aceptable</v>
      </c>
      <c r="W31" s="194">
        <v>6</v>
      </c>
      <c r="X31" s="194">
        <v>8</v>
      </c>
      <c r="Y31" s="195" t="s">
        <v>73</v>
      </c>
      <c r="Z31" s="194" t="s">
        <v>56</v>
      </c>
      <c r="AA31" s="203" t="s">
        <v>317</v>
      </c>
      <c r="AB31" s="203" t="s">
        <v>317</v>
      </c>
      <c r="AC31" s="203" t="s">
        <v>317</v>
      </c>
      <c r="AD31" s="205" t="s">
        <v>407</v>
      </c>
      <c r="AE31" s="205" t="s">
        <v>319</v>
      </c>
      <c r="AF31" s="242" t="s">
        <v>75</v>
      </c>
      <c r="AG31" s="262"/>
      <c r="AH31" s="262"/>
      <c r="AI31" s="262"/>
      <c r="AJ31" s="34"/>
    </row>
    <row r="32" spans="1:245" s="20" customFormat="1" ht="77.25" customHeight="1" x14ac:dyDescent="0.2">
      <c r="B32" s="193" t="s">
        <v>324</v>
      </c>
      <c r="C32" s="194" t="s">
        <v>309</v>
      </c>
      <c r="D32" s="193" t="s">
        <v>408</v>
      </c>
      <c r="E32" s="195" t="s">
        <v>409</v>
      </c>
      <c r="F32" s="195" t="s">
        <v>325</v>
      </c>
      <c r="G32" s="243" t="s">
        <v>108</v>
      </c>
      <c r="H32" s="195" t="s">
        <v>410</v>
      </c>
      <c r="I32" s="195" t="s">
        <v>411</v>
      </c>
      <c r="J32" s="195" t="s">
        <v>412</v>
      </c>
      <c r="K32" s="195" t="s">
        <v>159</v>
      </c>
      <c r="L32" s="205" t="s">
        <v>315</v>
      </c>
      <c r="M32" s="205" t="s">
        <v>315</v>
      </c>
      <c r="N32" s="205" t="s">
        <v>315</v>
      </c>
      <c r="O32" s="194">
        <v>6</v>
      </c>
      <c r="P32" s="194">
        <v>3</v>
      </c>
      <c r="Q32" s="194">
        <f>+P32*O32</f>
        <v>18</v>
      </c>
      <c r="R32" s="240" t="str">
        <f>IF(Q32&lt;=4,"BAJO",(IF(Q32&lt;=8,"MEDIO",IF(Q32&lt;=20,"ALTO",IF(Q32&lt;=40,"MUY ALTO")))))</f>
        <v>ALTO</v>
      </c>
      <c r="S32" s="194">
        <v>25</v>
      </c>
      <c r="T32" s="194">
        <f>+S32*Q32</f>
        <v>450</v>
      </c>
      <c r="U32" s="241" t="str">
        <f>IF(AND(T32&gt;1,T32&lt;=20),"IV",IF(AND(T32&gt;=40,T32&lt;=120),"III",IF(AND(T32&gt;=150,T32&lt;=500),"II",IF(AND(T32&gt;=600,T32&lt;=4000),"I","N.A"))))</f>
        <v>II</v>
      </c>
      <c r="V32" s="240" t="str">
        <f>IF(U32="II","Aceptable con control específico",(IF(U32="I","No aceptable",IF(U32="III","Mejorable",IF(U32="IV","Aceptable")))))</f>
        <v>Aceptable con control específico</v>
      </c>
      <c r="W32" s="194">
        <v>6</v>
      </c>
      <c r="X32" s="194">
        <v>8</v>
      </c>
      <c r="Y32" s="195" t="s">
        <v>73</v>
      </c>
      <c r="Z32" s="194" t="s">
        <v>56</v>
      </c>
      <c r="AA32" s="203" t="s">
        <v>317</v>
      </c>
      <c r="AB32" s="203" t="s">
        <v>317</v>
      </c>
      <c r="AC32" s="203" t="s">
        <v>317</v>
      </c>
      <c r="AD32" s="205" t="s">
        <v>74</v>
      </c>
      <c r="AE32" s="205" t="s">
        <v>319</v>
      </c>
      <c r="AF32" s="242" t="s">
        <v>75</v>
      </c>
      <c r="AG32" s="243"/>
      <c r="AH32" s="243"/>
      <c r="AI32" s="243"/>
      <c r="AJ32" s="263"/>
    </row>
    <row r="33" ht="77.25" customHeight="1" x14ac:dyDescent="0.25"/>
  </sheetData>
  <autoFilter ref="A7:IK32" xr:uid="{00000000-0009-0000-0000-000005000000}"/>
  <mergeCells count="12">
    <mergeCell ref="AH2:AJ2"/>
    <mergeCell ref="AH3:AJ3"/>
    <mergeCell ref="AH4:AJ4"/>
    <mergeCell ref="F2:AG4"/>
    <mergeCell ref="B6:G6"/>
    <mergeCell ref="H6:K6"/>
    <mergeCell ref="L6:N6"/>
    <mergeCell ref="O6:U6"/>
    <mergeCell ref="W6:Z6"/>
    <mergeCell ref="AA6:AE6"/>
    <mergeCell ref="AG6:AJ6"/>
    <mergeCell ref="B2:E4"/>
  </mergeCells>
  <conditionalFormatting sqref="U14">
    <cfRule type="cellIs" dxfId="53" priority="124" stopIfTrue="1" operator="equal">
      <formula>"I"</formula>
    </cfRule>
    <cfRule type="cellIs" dxfId="52" priority="125" stopIfTrue="1" operator="equal">
      <formula>"II"</formula>
    </cfRule>
    <cfRule type="cellIs" dxfId="51" priority="126" stopIfTrue="1" operator="equal">
      <formula>"III"</formula>
    </cfRule>
  </conditionalFormatting>
  <conditionalFormatting sqref="U8:U13 U15:U16">
    <cfRule type="cellIs" dxfId="50" priority="127" stopIfTrue="1" operator="equal">
      <formula>"I"</formula>
    </cfRule>
    <cfRule type="cellIs" dxfId="49" priority="128" stopIfTrue="1" operator="equal">
      <formula>"II"</formula>
    </cfRule>
    <cfRule type="cellIs" dxfId="48" priority="129" stopIfTrue="1" operator="equal">
      <formula>"III"</formula>
    </cfRule>
  </conditionalFormatting>
  <conditionalFormatting sqref="U30">
    <cfRule type="cellIs" dxfId="47" priority="121" stopIfTrue="1" operator="equal">
      <formula>"I"</formula>
    </cfRule>
    <cfRule type="cellIs" dxfId="46" priority="122" stopIfTrue="1" operator="equal">
      <formula>"II"</formula>
    </cfRule>
    <cfRule type="cellIs" dxfId="45" priority="123" stopIfTrue="1" operator="equal">
      <formula>"III"</formula>
    </cfRule>
  </conditionalFormatting>
  <conditionalFormatting sqref="U31">
    <cfRule type="cellIs" dxfId="44" priority="118" stopIfTrue="1" operator="equal">
      <formula>"I"</formula>
    </cfRule>
    <cfRule type="cellIs" dxfId="43" priority="119" stopIfTrue="1" operator="equal">
      <formula>"II"</formula>
    </cfRule>
    <cfRule type="cellIs" dxfId="42" priority="120" stopIfTrue="1" operator="equal">
      <formula>"III"</formula>
    </cfRule>
  </conditionalFormatting>
  <conditionalFormatting sqref="U32">
    <cfRule type="cellIs" dxfId="41" priority="115" stopIfTrue="1" operator="equal">
      <formula>"I"</formula>
    </cfRule>
    <cfRule type="cellIs" dxfId="40" priority="116" stopIfTrue="1" operator="equal">
      <formula>"II"</formula>
    </cfRule>
    <cfRule type="cellIs" dxfId="39" priority="117" stopIfTrue="1" operator="equal">
      <formula>"III"</formula>
    </cfRule>
  </conditionalFormatting>
  <conditionalFormatting sqref="U27">
    <cfRule type="cellIs" dxfId="38" priority="112" stopIfTrue="1" operator="equal">
      <formula>"I"</formula>
    </cfRule>
    <cfRule type="cellIs" dxfId="37" priority="113" stopIfTrue="1" operator="equal">
      <formula>"II"</formula>
    </cfRule>
    <cfRule type="cellIs" dxfId="36" priority="114" stopIfTrue="1" operator="equal">
      <formula>"III"</formula>
    </cfRule>
  </conditionalFormatting>
  <conditionalFormatting sqref="U20">
    <cfRule type="cellIs" dxfId="35" priority="109" stopIfTrue="1" operator="equal">
      <formula>"I"</formula>
    </cfRule>
    <cfRule type="cellIs" dxfId="34" priority="110" stopIfTrue="1" operator="equal">
      <formula>"II"</formula>
    </cfRule>
    <cfRule type="cellIs" dxfId="33" priority="111" stopIfTrue="1" operator="equal">
      <formula>"III"</formula>
    </cfRule>
  </conditionalFormatting>
  <conditionalFormatting sqref="U21">
    <cfRule type="cellIs" dxfId="32" priority="106" stopIfTrue="1" operator="equal">
      <formula>"I"</formula>
    </cfRule>
    <cfRule type="cellIs" dxfId="31" priority="107" stopIfTrue="1" operator="equal">
      <formula>"II"</formula>
    </cfRule>
    <cfRule type="cellIs" dxfId="30" priority="108" stopIfTrue="1" operator="equal">
      <formula>"III"</formula>
    </cfRule>
  </conditionalFormatting>
  <conditionalFormatting sqref="U22">
    <cfRule type="cellIs" dxfId="29" priority="103" stopIfTrue="1" operator="equal">
      <formula>"I"</formula>
    </cfRule>
    <cfRule type="cellIs" dxfId="28" priority="104" stopIfTrue="1" operator="equal">
      <formula>"II"</formula>
    </cfRule>
    <cfRule type="cellIs" dxfId="27" priority="105" stopIfTrue="1" operator="equal">
      <formula>"III"</formula>
    </cfRule>
  </conditionalFormatting>
  <conditionalFormatting sqref="U23">
    <cfRule type="cellIs" dxfId="26" priority="100" stopIfTrue="1" operator="equal">
      <formula>"I"</formula>
    </cfRule>
    <cfRule type="cellIs" dxfId="25" priority="101" stopIfTrue="1" operator="equal">
      <formula>"II"</formula>
    </cfRule>
    <cfRule type="cellIs" dxfId="24" priority="102" stopIfTrue="1" operator="equal">
      <formula>"III"</formula>
    </cfRule>
  </conditionalFormatting>
  <conditionalFormatting sqref="U19">
    <cfRule type="cellIs" dxfId="23" priority="97" stopIfTrue="1" operator="equal">
      <formula>"I"</formula>
    </cfRule>
    <cfRule type="cellIs" dxfId="22" priority="98" stopIfTrue="1" operator="equal">
      <formula>"II"</formula>
    </cfRule>
    <cfRule type="cellIs" dxfId="21" priority="99" stopIfTrue="1" operator="equal">
      <formula>"III"</formula>
    </cfRule>
  </conditionalFormatting>
  <conditionalFormatting sqref="U17">
    <cfRule type="cellIs" dxfId="20" priority="94" stopIfTrue="1" operator="equal">
      <formula>"I"</formula>
    </cfRule>
    <cfRule type="cellIs" dxfId="19" priority="95" stopIfTrue="1" operator="equal">
      <formula>"II"</formula>
    </cfRule>
    <cfRule type="cellIs" dxfId="18" priority="96" stopIfTrue="1" operator="equal">
      <formula>"III"</formula>
    </cfRule>
  </conditionalFormatting>
  <conditionalFormatting sqref="U18">
    <cfRule type="cellIs" dxfId="17" priority="91" stopIfTrue="1" operator="equal">
      <formula>"I"</formula>
    </cfRule>
    <cfRule type="cellIs" dxfId="16" priority="92" stopIfTrue="1" operator="equal">
      <formula>"II"</formula>
    </cfRule>
    <cfRule type="cellIs" dxfId="15" priority="93" stopIfTrue="1" operator="equal">
      <formula>"III"</formula>
    </cfRule>
  </conditionalFormatting>
  <conditionalFormatting sqref="U24">
    <cfRule type="cellIs" dxfId="14" priority="88" stopIfTrue="1" operator="equal">
      <formula>"I"</formula>
    </cfRule>
    <cfRule type="cellIs" dxfId="13" priority="89" stopIfTrue="1" operator="equal">
      <formula>"II"</formula>
    </cfRule>
    <cfRule type="cellIs" dxfId="12" priority="90" stopIfTrue="1" operator="equal">
      <formula>"III"</formula>
    </cfRule>
  </conditionalFormatting>
  <conditionalFormatting sqref="U25">
    <cfRule type="cellIs" dxfId="11" priority="85" stopIfTrue="1" operator="equal">
      <formula>"I"</formula>
    </cfRule>
    <cfRule type="cellIs" dxfId="10" priority="86" stopIfTrue="1" operator="equal">
      <formula>"II"</formula>
    </cfRule>
    <cfRule type="cellIs" dxfId="9" priority="87" stopIfTrue="1" operator="equal">
      <formula>"III"</formula>
    </cfRule>
  </conditionalFormatting>
  <conditionalFormatting sqref="U26">
    <cfRule type="cellIs" dxfId="8" priority="82" stopIfTrue="1" operator="equal">
      <formula>"I"</formula>
    </cfRule>
    <cfRule type="cellIs" dxfId="7" priority="83" stopIfTrue="1" operator="equal">
      <formula>"II"</formula>
    </cfRule>
    <cfRule type="cellIs" dxfId="6" priority="84" stopIfTrue="1" operator="equal">
      <formula>"III"</formula>
    </cfRule>
  </conditionalFormatting>
  <conditionalFormatting sqref="U28">
    <cfRule type="cellIs" dxfId="5" priority="4" stopIfTrue="1" operator="equal">
      <formula>"I"</formula>
    </cfRule>
    <cfRule type="cellIs" dxfId="4" priority="5" stopIfTrue="1" operator="equal">
      <formula>"II"</formula>
    </cfRule>
    <cfRule type="cellIs" dxfId="3" priority="6" stopIfTrue="1" operator="equal">
      <formula>"III"</formula>
    </cfRule>
  </conditionalFormatting>
  <conditionalFormatting sqref="U29">
    <cfRule type="cellIs" dxfId="2" priority="1" stopIfTrue="1" operator="equal">
      <formula>"I"</formula>
    </cfRule>
    <cfRule type="cellIs" dxfId="1" priority="2" stopIfTrue="1" operator="equal">
      <formula>"II"</formula>
    </cfRule>
    <cfRule type="cellIs" dxfId="0" priority="3" stopIfTrue="1" operator="equal">
      <formula>"III"</formula>
    </cfRule>
  </conditionalFormatting>
  <pageMargins left="0.75" right="0.75" top="1" bottom="1" header="0.5" footer="0.5"/>
  <pageSetup orientation="portrait"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4"/>
  <sheetViews>
    <sheetView view="pageBreakPreview" zoomScale="213" zoomScaleNormal="130" zoomScaleSheetLayoutView="213" workbookViewId="0">
      <pane ySplit="3" topLeftCell="A30" activePane="bottomLeft" state="frozen"/>
      <selection activeCell="H36" sqref="H36:M36"/>
      <selection pane="bottomLeft" sqref="A1:J3"/>
    </sheetView>
  </sheetViews>
  <sheetFormatPr baseColWidth="10" defaultColWidth="0" defaultRowHeight="0" customHeight="1" zeroHeight="1" x14ac:dyDescent="0.25"/>
  <cols>
    <col min="1" max="1" width="27.875" style="36" bestFit="1" customWidth="1"/>
    <col min="2" max="2" width="11.5" style="36" customWidth="1"/>
    <col min="3" max="3" width="56" style="36" customWidth="1"/>
    <col min="4" max="4" width="5.5" style="36" customWidth="1"/>
    <col min="5" max="5" width="12.375" style="36" customWidth="1"/>
    <col min="6" max="6" width="8.875" style="36" customWidth="1"/>
    <col min="7" max="10" width="11.5" style="36" customWidth="1"/>
    <col min="11" max="11" width="0.875" style="36" hidden="1" customWidth="1"/>
    <col min="12" max="16384" width="0" style="36" hidden="1"/>
  </cols>
  <sheetData>
    <row r="1" spans="1:10" ht="15" x14ac:dyDescent="0.25">
      <c r="A1" s="394" t="s">
        <v>413</v>
      </c>
      <c r="B1" s="395"/>
      <c r="C1" s="395"/>
      <c r="D1" s="395"/>
      <c r="E1" s="395"/>
      <c r="F1" s="395"/>
      <c r="G1" s="395"/>
      <c r="H1" s="395"/>
      <c r="I1" s="395"/>
      <c r="J1" s="396"/>
    </row>
    <row r="2" spans="1:10" ht="15" x14ac:dyDescent="0.25">
      <c r="A2" s="397"/>
      <c r="B2" s="398"/>
      <c r="C2" s="398"/>
      <c r="D2" s="398"/>
      <c r="E2" s="398"/>
      <c r="F2" s="398"/>
      <c r="G2" s="398"/>
      <c r="H2" s="398"/>
      <c r="I2" s="398"/>
      <c r="J2" s="399"/>
    </row>
    <row r="3" spans="1:10" ht="15.75" thickBot="1" x14ac:dyDescent="0.3">
      <c r="A3" s="400"/>
      <c r="B3" s="401"/>
      <c r="C3" s="401"/>
      <c r="D3" s="401"/>
      <c r="E3" s="401"/>
      <c r="F3" s="401"/>
      <c r="G3" s="401"/>
      <c r="H3" s="401"/>
      <c r="I3" s="401"/>
      <c r="J3" s="402"/>
    </row>
    <row r="4" spans="1:10" ht="15" x14ac:dyDescent="0.25">
      <c r="A4" s="37"/>
      <c r="B4" s="38"/>
      <c r="C4" s="39"/>
      <c r="D4" s="39"/>
      <c r="E4" s="37"/>
      <c r="F4" s="37"/>
      <c r="G4" s="37"/>
      <c r="H4" s="37"/>
      <c r="I4" s="37"/>
      <c r="J4" s="37"/>
    </row>
    <row r="5" spans="1:10" ht="15" x14ac:dyDescent="0.25">
      <c r="A5" s="381" t="s">
        <v>414</v>
      </c>
      <c r="B5" s="381"/>
      <c r="C5" s="381"/>
      <c r="D5" s="39"/>
      <c r="E5" s="37"/>
      <c r="F5" s="37"/>
      <c r="G5" s="37"/>
      <c r="H5" s="37"/>
      <c r="I5" s="37"/>
      <c r="J5" s="37"/>
    </row>
    <row r="6" spans="1:10" ht="15.75" thickBot="1" x14ac:dyDescent="0.3">
      <c r="A6" s="39"/>
      <c r="B6" s="39"/>
      <c r="C6" s="39"/>
      <c r="D6" s="39"/>
      <c r="E6" s="37"/>
      <c r="F6" s="37"/>
      <c r="G6" s="37"/>
      <c r="H6" s="37"/>
      <c r="I6" s="37"/>
      <c r="J6" s="37"/>
    </row>
    <row r="7" spans="1:10" ht="15.75" thickBot="1" x14ac:dyDescent="0.3">
      <c r="A7" s="40" t="s">
        <v>415</v>
      </c>
      <c r="B7" s="41" t="s">
        <v>416</v>
      </c>
      <c r="C7" s="42" t="s">
        <v>417</v>
      </c>
      <c r="D7" s="43"/>
      <c r="E7" s="37"/>
      <c r="F7" s="37"/>
      <c r="G7" s="37"/>
      <c r="H7" s="37"/>
      <c r="I7" s="37"/>
      <c r="J7" s="37"/>
    </row>
    <row r="8" spans="1:10" ht="33.75" x14ac:dyDescent="0.25">
      <c r="A8" s="44" t="s">
        <v>418</v>
      </c>
      <c r="B8" s="45">
        <v>10</v>
      </c>
      <c r="C8" s="46" t="s">
        <v>419</v>
      </c>
      <c r="D8" s="47"/>
      <c r="E8" s="37"/>
      <c r="F8" s="37"/>
      <c r="G8" s="37"/>
      <c r="H8" s="37"/>
      <c r="I8" s="37"/>
      <c r="J8" s="37"/>
    </row>
    <row r="9" spans="1:10" ht="22.5" x14ac:dyDescent="0.25">
      <c r="A9" s="48" t="s">
        <v>420</v>
      </c>
      <c r="B9" s="49">
        <v>6</v>
      </c>
      <c r="C9" s="50" t="s">
        <v>421</v>
      </c>
      <c r="D9" s="47"/>
      <c r="E9" s="37"/>
      <c r="F9" s="37"/>
      <c r="G9" s="37"/>
      <c r="H9" s="37"/>
      <c r="I9" s="37"/>
      <c r="J9" s="37"/>
    </row>
    <row r="10" spans="1:10" ht="33.75" x14ac:dyDescent="0.25">
      <c r="A10" s="48" t="s">
        <v>422</v>
      </c>
      <c r="B10" s="49">
        <v>2</v>
      </c>
      <c r="C10" s="50" t="s">
        <v>423</v>
      </c>
      <c r="D10" s="47"/>
      <c r="E10" s="37"/>
      <c r="F10" s="37"/>
      <c r="G10" s="37"/>
      <c r="H10" s="37"/>
      <c r="I10" s="37"/>
      <c r="J10" s="37"/>
    </row>
    <row r="11" spans="1:10" ht="23.25" thickBot="1" x14ac:dyDescent="0.3">
      <c r="A11" s="51" t="s">
        <v>424</v>
      </c>
      <c r="B11" s="52"/>
      <c r="C11" s="53" t="s">
        <v>425</v>
      </c>
      <c r="D11" s="47"/>
      <c r="E11" s="37"/>
      <c r="F11" s="37"/>
      <c r="G11" s="37"/>
      <c r="H11" s="37"/>
      <c r="I11" s="37"/>
      <c r="J11" s="37"/>
    </row>
    <row r="12" spans="1:10" ht="15" x14ac:dyDescent="0.25">
      <c r="A12" s="54"/>
      <c r="B12" s="55"/>
      <c r="C12" s="56"/>
      <c r="D12" s="47"/>
      <c r="E12" s="37"/>
      <c r="F12" s="37"/>
      <c r="G12" s="37"/>
      <c r="H12" s="37"/>
      <c r="I12" s="37"/>
      <c r="J12" s="37"/>
    </row>
    <row r="13" spans="1:10" ht="15" x14ac:dyDescent="0.25">
      <c r="A13" s="381" t="s">
        <v>426</v>
      </c>
      <c r="B13" s="381"/>
      <c r="C13" s="381"/>
      <c r="D13" s="37"/>
      <c r="E13" s="381" t="s">
        <v>427</v>
      </c>
      <c r="F13" s="381"/>
      <c r="G13" s="381"/>
      <c r="H13" s="381"/>
      <c r="I13" s="381"/>
      <c r="J13" s="381"/>
    </row>
    <row r="14" spans="1:10" ht="15.75" thickBot="1" x14ac:dyDescent="0.3">
      <c r="A14" s="37"/>
      <c r="B14" s="37"/>
      <c r="C14" s="37"/>
      <c r="D14" s="37"/>
      <c r="E14" s="37"/>
      <c r="F14" s="37"/>
      <c r="G14" s="37"/>
      <c r="H14" s="37"/>
      <c r="I14" s="37"/>
      <c r="J14" s="37"/>
    </row>
    <row r="15" spans="1:10" ht="15.75" thickBot="1" x14ac:dyDescent="0.3">
      <c r="A15" s="40" t="s">
        <v>428</v>
      </c>
      <c r="B15" s="41" t="s">
        <v>429</v>
      </c>
      <c r="C15" s="42" t="s">
        <v>417</v>
      </c>
      <c r="D15" s="37"/>
      <c r="E15" s="375" t="s">
        <v>430</v>
      </c>
      <c r="F15" s="403"/>
      <c r="G15" s="375" t="s">
        <v>431</v>
      </c>
      <c r="H15" s="405"/>
      <c r="I15" s="405"/>
      <c r="J15" s="406"/>
    </row>
    <row r="16" spans="1:10" ht="23.25" thickBot="1" x14ac:dyDescent="0.3">
      <c r="A16" s="57" t="s">
        <v>432</v>
      </c>
      <c r="B16" s="58">
        <v>4</v>
      </c>
      <c r="C16" s="59" t="s">
        <v>433</v>
      </c>
      <c r="D16" s="37"/>
      <c r="E16" s="377"/>
      <c r="F16" s="404"/>
      <c r="G16" s="60">
        <v>4</v>
      </c>
      <c r="H16" s="61">
        <v>3</v>
      </c>
      <c r="I16" s="61">
        <v>2</v>
      </c>
      <c r="J16" s="62">
        <v>1</v>
      </c>
    </row>
    <row r="17" spans="1:10" ht="22.5" x14ac:dyDescent="0.25">
      <c r="A17" s="63" t="s">
        <v>434</v>
      </c>
      <c r="B17" s="64">
        <v>3</v>
      </c>
      <c r="C17" s="65" t="s">
        <v>435</v>
      </c>
      <c r="D17" s="37"/>
      <c r="E17" s="375" t="s">
        <v>415</v>
      </c>
      <c r="F17" s="66">
        <v>10</v>
      </c>
      <c r="G17" s="67" t="s">
        <v>436</v>
      </c>
      <c r="H17" s="68" t="s">
        <v>437</v>
      </c>
      <c r="I17" s="69" t="s">
        <v>438</v>
      </c>
      <c r="J17" s="70" t="s">
        <v>439</v>
      </c>
    </row>
    <row r="18" spans="1:10" ht="22.5" x14ac:dyDescent="0.25">
      <c r="A18" s="63" t="s">
        <v>440</v>
      </c>
      <c r="B18" s="64">
        <v>2</v>
      </c>
      <c r="C18" s="65" t="s">
        <v>441</v>
      </c>
      <c r="D18" s="37"/>
      <c r="E18" s="376"/>
      <c r="F18" s="71">
        <v>6</v>
      </c>
      <c r="G18" s="72" t="s">
        <v>442</v>
      </c>
      <c r="H18" s="73" t="s">
        <v>443</v>
      </c>
      <c r="I18" s="73" t="s">
        <v>444</v>
      </c>
      <c r="J18" s="74" t="s">
        <v>445</v>
      </c>
    </row>
    <row r="19" spans="1:10" ht="15.75" customHeight="1" thickBot="1" x14ac:dyDescent="0.3">
      <c r="A19" s="75" t="s">
        <v>446</v>
      </c>
      <c r="B19" s="76">
        <v>1</v>
      </c>
      <c r="C19" s="77" t="s">
        <v>447</v>
      </c>
      <c r="D19" s="37"/>
      <c r="E19" s="377"/>
      <c r="F19" s="62">
        <v>2</v>
      </c>
      <c r="G19" s="78" t="s">
        <v>448</v>
      </c>
      <c r="H19" s="79" t="s">
        <v>445</v>
      </c>
      <c r="I19" s="80" t="s">
        <v>449</v>
      </c>
      <c r="J19" s="81" t="s">
        <v>450</v>
      </c>
    </row>
    <row r="20" spans="1:10" ht="15.75" thickBot="1" x14ac:dyDescent="0.3">
      <c r="A20" s="37"/>
      <c r="B20" s="37"/>
      <c r="C20" s="37"/>
      <c r="D20" s="37"/>
      <c r="E20" s="378" t="s">
        <v>451</v>
      </c>
      <c r="F20" s="379"/>
      <c r="G20" s="379"/>
      <c r="H20" s="379"/>
      <c r="I20" s="379"/>
      <c r="J20" s="380"/>
    </row>
    <row r="21" spans="1:10" ht="15" x14ac:dyDescent="0.25">
      <c r="A21" s="381" t="s">
        <v>452</v>
      </c>
      <c r="B21" s="381"/>
      <c r="C21" s="381"/>
      <c r="D21" s="37"/>
      <c r="E21" s="37"/>
      <c r="F21" s="37"/>
      <c r="G21" s="37"/>
      <c r="H21" s="37"/>
      <c r="I21" s="37"/>
      <c r="J21" s="37"/>
    </row>
    <row r="22" spans="1:10" ht="15.75" thickBot="1" x14ac:dyDescent="0.3">
      <c r="A22" s="37"/>
      <c r="B22" s="37"/>
      <c r="C22" s="37"/>
      <c r="D22" s="37"/>
      <c r="E22" s="37"/>
      <c r="F22" s="37"/>
      <c r="G22" s="37"/>
      <c r="H22" s="37"/>
      <c r="I22" s="37"/>
      <c r="J22" s="37"/>
    </row>
    <row r="23" spans="1:10" ht="15.75" thickBot="1" x14ac:dyDescent="0.3">
      <c r="A23" s="82" t="s">
        <v>453</v>
      </c>
      <c r="B23" s="83" t="s">
        <v>454</v>
      </c>
      <c r="C23" s="84" t="s">
        <v>417</v>
      </c>
      <c r="D23" s="37"/>
      <c r="E23" s="37"/>
      <c r="F23" s="37"/>
      <c r="G23" s="37"/>
      <c r="H23" s="37"/>
      <c r="I23" s="37"/>
      <c r="J23" s="37"/>
    </row>
    <row r="24" spans="1:10" ht="22.5" x14ac:dyDescent="0.25">
      <c r="A24" s="44" t="s">
        <v>418</v>
      </c>
      <c r="B24" s="45" t="s">
        <v>455</v>
      </c>
      <c r="C24" s="46" t="s">
        <v>456</v>
      </c>
      <c r="D24" s="37"/>
      <c r="E24" s="37"/>
      <c r="F24" s="37"/>
      <c r="G24" s="37"/>
      <c r="H24" s="37"/>
      <c r="I24" s="37"/>
      <c r="J24" s="37"/>
    </row>
    <row r="25" spans="1:10" ht="33.75" x14ac:dyDescent="0.25">
      <c r="A25" s="48" t="s">
        <v>420</v>
      </c>
      <c r="B25" s="49" t="s">
        <v>457</v>
      </c>
      <c r="C25" s="50" t="s">
        <v>458</v>
      </c>
      <c r="D25" s="37"/>
      <c r="E25" s="37"/>
      <c r="F25" s="37"/>
      <c r="G25" s="37"/>
      <c r="H25" s="37"/>
      <c r="I25" s="37"/>
      <c r="J25" s="37"/>
    </row>
    <row r="26" spans="1:10" ht="22.5" x14ac:dyDescent="0.25">
      <c r="A26" s="48" t="s">
        <v>422</v>
      </c>
      <c r="B26" s="49" t="s">
        <v>459</v>
      </c>
      <c r="C26" s="50" t="s">
        <v>460</v>
      </c>
      <c r="D26" s="37"/>
      <c r="E26" s="37"/>
      <c r="F26" s="37"/>
      <c r="G26" s="37"/>
      <c r="H26" s="37"/>
      <c r="I26" s="37"/>
      <c r="J26" s="37"/>
    </row>
    <row r="27" spans="1:10" ht="34.5" thickBot="1" x14ac:dyDescent="0.3">
      <c r="A27" s="51" t="s">
        <v>424</v>
      </c>
      <c r="B27" s="52" t="s">
        <v>461</v>
      </c>
      <c r="C27" s="53" t="s">
        <v>462</v>
      </c>
      <c r="D27" s="37"/>
      <c r="E27" s="37"/>
      <c r="F27" s="37"/>
      <c r="G27" s="37"/>
      <c r="H27" s="37"/>
      <c r="I27" s="37"/>
      <c r="J27" s="37"/>
    </row>
    <row r="28" spans="1:10" ht="15" x14ac:dyDescent="0.25">
      <c r="A28" s="37"/>
      <c r="B28" s="37"/>
      <c r="C28" s="37"/>
      <c r="D28" s="37"/>
      <c r="E28" s="381" t="s">
        <v>463</v>
      </c>
      <c r="F28" s="381"/>
      <c r="G28" s="381"/>
      <c r="H28" s="381"/>
      <c r="I28" s="381"/>
      <c r="J28" s="381"/>
    </row>
    <row r="29" spans="1:10" ht="15.75" thickBot="1" x14ac:dyDescent="0.3">
      <c r="A29" s="381" t="s">
        <v>464</v>
      </c>
      <c r="B29" s="381"/>
      <c r="C29" s="381"/>
      <c r="D29" s="37"/>
      <c r="E29" s="37"/>
      <c r="F29" s="37"/>
      <c r="G29" s="37"/>
      <c r="H29" s="37"/>
      <c r="I29" s="37"/>
      <c r="J29" s="37"/>
    </row>
    <row r="30" spans="1:10" ht="15.75" thickBot="1" x14ac:dyDescent="0.3">
      <c r="A30" s="37"/>
      <c r="B30" s="37"/>
      <c r="C30" s="37"/>
      <c r="D30" s="37"/>
      <c r="E30" s="382" t="s">
        <v>465</v>
      </c>
      <c r="F30" s="383"/>
      <c r="G30" s="382" t="s">
        <v>453</v>
      </c>
      <c r="H30" s="386"/>
      <c r="I30" s="386"/>
      <c r="J30" s="387"/>
    </row>
    <row r="31" spans="1:10" ht="15.75" thickBot="1" x14ac:dyDescent="0.3">
      <c r="A31" s="82" t="s">
        <v>466</v>
      </c>
      <c r="B31" s="83" t="s">
        <v>467</v>
      </c>
      <c r="C31" s="84" t="s">
        <v>417</v>
      </c>
      <c r="D31" s="37"/>
      <c r="E31" s="384"/>
      <c r="F31" s="385"/>
      <c r="G31" s="85" t="s">
        <v>468</v>
      </c>
      <c r="H31" s="86" t="s">
        <v>469</v>
      </c>
      <c r="I31" s="86" t="s">
        <v>470</v>
      </c>
      <c r="J31" s="87" t="s">
        <v>471</v>
      </c>
    </row>
    <row r="32" spans="1:10" ht="22.5" x14ac:dyDescent="0.25">
      <c r="A32" s="57" t="s">
        <v>472</v>
      </c>
      <c r="B32" s="58">
        <v>100</v>
      </c>
      <c r="C32" s="59" t="s">
        <v>473</v>
      </c>
      <c r="D32" s="37"/>
      <c r="E32" s="388" t="s">
        <v>466</v>
      </c>
      <c r="F32" s="88">
        <v>100</v>
      </c>
      <c r="G32" s="89" t="s">
        <v>474</v>
      </c>
      <c r="H32" s="90" t="s">
        <v>475</v>
      </c>
      <c r="I32" s="90" t="s">
        <v>476</v>
      </c>
      <c r="J32" s="91" t="s">
        <v>477</v>
      </c>
    </row>
    <row r="33" spans="1:10" ht="22.5" x14ac:dyDescent="0.25">
      <c r="A33" s="48" t="s">
        <v>478</v>
      </c>
      <c r="B33" s="49">
        <v>60</v>
      </c>
      <c r="C33" s="50" t="s">
        <v>479</v>
      </c>
      <c r="D33" s="37"/>
      <c r="E33" s="389"/>
      <c r="F33" s="92">
        <v>60</v>
      </c>
      <c r="G33" s="93" t="s">
        <v>480</v>
      </c>
      <c r="H33" s="94" t="s">
        <v>481</v>
      </c>
      <c r="I33" s="95" t="s">
        <v>482</v>
      </c>
      <c r="J33" s="96" t="s">
        <v>483</v>
      </c>
    </row>
    <row r="34" spans="1:10" ht="22.5" x14ac:dyDescent="0.25">
      <c r="A34" s="48" t="s">
        <v>484</v>
      </c>
      <c r="B34" s="49">
        <v>25</v>
      </c>
      <c r="C34" s="50" t="s">
        <v>485</v>
      </c>
      <c r="D34" s="37"/>
      <c r="E34" s="389"/>
      <c r="F34" s="97">
        <v>25</v>
      </c>
      <c r="G34" s="98" t="s">
        <v>486</v>
      </c>
      <c r="H34" s="95" t="s">
        <v>487</v>
      </c>
      <c r="I34" s="95" t="s">
        <v>488</v>
      </c>
      <c r="J34" s="99" t="s">
        <v>489</v>
      </c>
    </row>
    <row r="35" spans="1:10" ht="23.25" thickBot="1" x14ac:dyDescent="0.3">
      <c r="A35" s="51" t="s">
        <v>490</v>
      </c>
      <c r="B35" s="52">
        <v>10</v>
      </c>
      <c r="C35" s="53" t="s">
        <v>491</v>
      </c>
      <c r="D35" s="37"/>
      <c r="E35" s="390"/>
      <c r="F35" s="100">
        <v>10</v>
      </c>
      <c r="G35" s="101" t="s">
        <v>492</v>
      </c>
      <c r="H35" s="102" t="s">
        <v>493</v>
      </c>
      <c r="I35" s="103" t="s">
        <v>494</v>
      </c>
      <c r="J35" s="104" t="s">
        <v>495</v>
      </c>
    </row>
    <row r="36" spans="1:10" ht="15.75" thickBot="1" x14ac:dyDescent="0.3">
      <c r="A36" s="378" t="s">
        <v>496</v>
      </c>
      <c r="B36" s="379"/>
      <c r="C36" s="380"/>
      <c r="D36" s="37"/>
      <c r="E36" s="391" t="s">
        <v>497</v>
      </c>
      <c r="F36" s="392"/>
      <c r="G36" s="392"/>
      <c r="H36" s="392"/>
      <c r="I36" s="392"/>
      <c r="J36" s="393"/>
    </row>
    <row r="37" spans="1:10" ht="15" x14ac:dyDescent="0.25">
      <c r="A37" s="37"/>
      <c r="B37" s="37"/>
      <c r="C37" s="37"/>
      <c r="D37" s="37"/>
      <c r="E37" s="37"/>
      <c r="F37" s="37"/>
      <c r="G37" s="37"/>
      <c r="H37" s="37"/>
      <c r="I37" s="37"/>
      <c r="J37" s="37"/>
    </row>
    <row r="38" spans="1:10" ht="15" x14ac:dyDescent="0.25">
      <c r="A38" s="381" t="s">
        <v>498</v>
      </c>
      <c r="B38" s="381"/>
      <c r="C38" s="381"/>
      <c r="D38" s="37"/>
      <c r="E38" s="37"/>
      <c r="F38" s="37"/>
      <c r="G38" s="37"/>
      <c r="H38" s="37"/>
      <c r="I38" s="37"/>
      <c r="J38" s="37"/>
    </row>
    <row r="39" spans="1:10" ht="15.75" thickBot="1" x14ac:dyDescent="0.3">
      <c r="A39" s="37"/>
      <c r="B39" s="37"/>
      <c r="C39" s="37"/>
      <c r="D39" s="37"/>
      <c r="E39" s="37"/>
      <c r="F39" s="37"/>
      <c r="G39" s="37"/>
      <c r="H39" s="37"/>
      <c r="I39" s="37"/>
      <c r="J39" s="37"/>
    </row>
    <row r="40" spans="1:10" ht="15.75" thickBot="1" x14ac:dyDescent="0.3">
      <c r="A40" s="82" t="s">
        <v>499</v>
      </c>
      <c r="B40" s="83" t="s">
        <v>500</v>
      </c>
      <c r="C40" s="84" t="s">
        <v>417</v>
      </c>
      <c r="D40" s="37"/>
      <c r="E40" s="37"/>
      <c r="F40" s="37"/>
      <c r="G40" s="37"/>
      <c r="H40" s="37"/>
      <c r="I40" s="37"/>
      <c r="J40" s="37"/>
    </row>
    <row r="41" spans="1:10" ht="22.5" x14ac:dyDescent="0.25">
      <c r="A41" s="105" t="s">
        <v>501</v>
      </c>
      <c r="B41" s="45" t="s">
        <v>502</v>
      </c>
      <c r="C41" s="46" t="s">
        <v>503</v>
      </c>
      <c r="D41" s="37"/>
      <c r="E41" s="37"/>
      <c r="F41" s="37"/>
      <c r="G41" s="37"/>
      <c r="H41" s="37"/>
      <c r="I41" s="37"/>
      <c r="J41" s="37"/>
    </row>
    <row r="42" spans="1:10" ht="15" x14ac:dyDescent="0.25">
      <c r="A42" s="106" t="s">
        <v>354</v>
      </c>
      <c r="B42" s="49" t="s">
        <v>504</v>
      </c>
      <c r="C42" s="50" t="s">
        <v>505</v>
      </c>
      <c r="D42" s="37"/>
      <c r="E42" s="37"/>
      <c r="F42" s="37"/>
      <c r="G42" s="37"/>
      <c r="H42" s="37"/>
      <c r="I42" s="37"/>
      <c r="J42" s="37"/>
    </row>
    <row r="43" spans="1:10" ht="15" x14ac:dyDescent="0.25">
      <c r="A43" s="106" t="s">
        <v>506</v>
      </c>
      <c r="B43" s="49" t="s">
        <v>507</v>
      </c>
      <c r="C43" s="50" t="s">
        <v>508</v>
      </c>
      <c r="D43" s="37"/>
      <c r="E43" s="37"/>
      <c r="F43" s="37"/>
      <c r="G43" s="37"/>
      <c r="H43" s="37"/>
      <c r="I43" s="37"/>
      <c r="J43" s="37"/>
    </row>
    <row r="44" spans="1:10" ht="34.5" thickBot="1" x14ac:dyDescent="0.3">
      <c r="A44" s="107" t="s">
        <v>509</v>
      </c>
      <c r="B44" s="52">
        <v>20</v>
      </c>
      <c r="C44" s="53" t="s">
        <v>510</v>
      </c>
      <c r="D44" s="37"/>
      <c r="E44" s="37"/>
      <c r="F44" s="37"/>
      <c r="G44" s="37"/>
      <c r="H44" s="37"/>
      <c r="I44" s="37"/>
      <c r="J44" s="37"/>
    </row>
    <row r="45" spans="1:10" ht="15" x14ac:dyDescent="0.25">
      <c r="A45" s="37"/>
      <c r="B45" s="37"/>
      <c r="C45" s="37"/>
      <c r="D45" s="37"/>
      <c r="E45" s="37"/>
      <c r="F45" s="37"/>
      <c r="G45" s="37"/>
      <c r="H45" s="37"/>
      <c r="I45" s="37"/>
      <c r="J45" s="37"/>
    </row>
    <row r="46" spans="1:10" ht="15" x14ac:dyDescent="0.25">
      <c r="A46" s="381" t="s">
        <v>511</v>
      </c>
      <c r="B46" s="381"/>
      <c r="C46" s="381"/>
      <c r="D46" s="37"/>
      <c r="E46" s="37"/>
      <c r="F46" s="37"/>
      <c r="G46" s="37"/>
      <c r="H46" s="37"/>
      <c r="I46" s="37"/>
      <c r="J46" s="37"/>
    </row>
    <row r="47" spans="1:10" ht="15.75" thickBot="1" x14ac:dyDescent="0.3">
      <c r="A47" s="37"/>
      <c r="B47" s="37"/>
      <c r="C47" s="37"/>
      <c r="D47" s="37"/>
      <c r="E47" s="37"/>
      <c r="F47" s="37"/>
      <c r="G47" s="37"/>
      <c r="H47" s="37"/>
      <c r="I47" s="37"/>
      <c r="J47" s="37"/>
    </row>
    <row r="48" spans="1:10" ht="15.75" thickBot="1" x14ac:dyDescent="0.3">
      <c r="A48" s="82" t="s">
        <v>499</v>
      </c>
      <c r="B48" s="373" t="s">
        <v>417</v>
      </c>
      <c r="C48" s="374"/>
      <c r="D48" s="37"/>
      <c r="E48" s="37"/>
      <c r="F48" s="37"/>
      <c r="G48" s="37"/>
      <c r="H48" s="37"/>
      <c r="I48" s="37"/>
      <c r="J48" s="37"/>
    </row>
    <row r="49" spans="1:10" ht="15" x14ac:dyDescent="0.25">
      <c r="A49" s="105" t="s">
        <v>501</v>
      </c>
      <c r="B49" s="58" t="s">
        <v>512</v>
      </c>
      <c r="C49" s="59" t="s">
        <v>513</v>
      </c>
      <c r="D49" s="37"/>
      <c r="E49" s="37"/>
      <c r="F49" s="37"/>
      <c r="G49" s="37"/>
      <c r="H49" s="37"/>
      <c r="I49" s="37"/>
      <c r="J49" s="37"/>
    </row>
    <row r="50" spans="1:10" ht="22.5" x14ac:dyDescent="0.25">
      <c r="A50" s="106" t="s">
        <v>354</v>
      </c>
      <c r="B50" s="108" t="s">
        <v>514</v>
      </c>
      <c r="C50" s="65" t="s">
        <v>515</v>
      </c>
      <c r="D50" s="37"/>
      <c r="E50" s="37"/>
      <c r="F50" s="37"/>
      <c r="G50" s="37"/>
      <c r="H50" s="37"/>
      <c r="I50" s="37"/>
      <c r="J50" s="37"/>
    </row>
    <row r="51" spans="1:10" ht="15" x14ac:dyDescent="0.25">
      <c r="A51" s="106" t="s">
        <v>506</v>
      </c>
      <c r="B51" s="64" t="s">
        <v>516</v>
      </c>
      <c r="C51" s="65" t="s">
        <v>517</v>
      </c>
      <c r="D51" s="37"/>
      <c r="E51" s="37"/>
      <c r="F51" s="37"/>
      <c r="G51" s="37"/>
      <c r="H51" s="37"/>
      <c r="I51" s="37"/>
      <c r="J51" s="37"/>
    </row>
    <row r="52" spans="1:10" ht="15.75" thickBot="1" x14ac:dyDescent="0.3">
      <c r="A52" s="107" t="s">
        <v>509</v>
      </c>
      <c r="B52" s="76" t="s">
        <v>518</v>
      </c>
      <c r="C52" s="77" t="s">
        <v>519</v>
      </c>
      <c r="D52" s="37"/>
      <c r="E52" s="37"/>
      <c r="F52" s="37"/>
      <c r="G52" s="37"/>
      <c r="H52" s="37"/>
      <c r="I52" s="37"/>
      <c r="J52" s="37"/>
    </row>
    <row r="53" spans="1:10" ht="15" hidden="1" x14ac:dyDescent="0.25"/>
    <row r="54" spans="1:10" ht="15" hidden="1" x14ac:dyDescent="0.25"/>
    <row r="55" spans="1:10" ht="15" hidden="1" x14ac:dyDescent="0.25"/>
    <row r="56" spans="1:10" ht="15" hidden="1" x14ac:dyDescent="0.25"/>
    <row r="57" spans="1:10" ht="15" hidden="1" x14ac:dyDescent="0.25"/>
    <row r="58" spans="1:10" ht="15" hidden="1" x14ac:dyDescent="0.25"/>
    <row r="59" spans="1:10" ht="15" hidden="1" x14ac:dyDescent="0.25"/>
    <row r="60" spans="1:10" ht="15" hidden="1" x14ac:dyDescent="0.25"/>
    <row r="61" spans="1:10" ht="15" hidden="1" x14ac:dyDescent="0.25"/>
    <row r="62" spans="1:10" ht="15" hidden="1" x14ac:dyDescent="0.25"/>
    <row r="63" spans="1:10" ht="15" hidden="1" x14ac:dyDescent="0.25"/>
    <row r="64" spans="1:10" ht="15" hidden="1" x14ac:dyDescent="0.25"/>
  </sheetData>
  <sheetProtection password="DCEB" sheet="1"/>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rintOptions horizontalCentered="1" verticalCentered="1"/>
  <pageMargins left="0.31496062992125984" right="0.31496062992125984" top="0.35433070866141736" bottom="0.35433070866141736" header="0.11811023622047245" footer="0.11811023622047245"/>
  <pageSetup scale="56" fitToHeight="2"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04"/>
  <sheetViews>
    <sheetView view="pageBreakPreview" topLeftCell="A73" zoomScale="60" zoomScaleNormal="115" workbookViewId="0">
      <selection activeCell="G7" sqref="G7"/>
    </sheetView>
  </sheetViews>
  <sheetFormatPr baseColWidth="10" defaultColWidth="0" defaultRowHeight="0" customHeight="1" zeroHeight="1" x14ac:dyDescent="0.25"/>
  <cols>
    <col min="1" max="1" width="42.5" style="36" customWidth="1"/>
    <col min="2" max="2" width="19.5" style="36" customWidth="1"/>
    <col min="3" max="3" width="42.5" style="36" customWidth="1"/>
    <col min="4" max="4" width="4.125" style="36" customWidth="1"/>
    <col min="5" max="5" width="42.5" style="36" customWidth="1"/>
    <col min="6" max="6" width="19.5" style="36" customWidth="1"/>
    <col min="7" max="7" width="42.5" style="36" customWidth="1"/>
    <col min="8" max="8" width="2" style="36" customWidth="1"/>
    <col min="9" max="16384" width="0" style="36" hidden="1"/>
  </cols>
  <sheetData>
    <row r="1" spans="1:7" ht="15.75" thickBot="1" x14ac:dyDescent="0.3">
      <c r="A1" s="423" t="s">
        <v>520</v>
      </c>
      <c r="B1" s="424"/>
      <c r="C1" s="424"/>
      <c r="D1" s="109"/>
      <c r="E1" s="424" t="s">
        <v>520</v>
      </c>
      <c r="F1" s="424"/>
      <c r="G1" s="425"/>
    </row>
    <row r="2" spans="1:7" ht="15.75" thickBot="1" x14ac:dyDescent="0.3">
      <c r="A2" s="110"/>
      <c r="B2" s="111"/>
      <c r="C2" s="110"/>
      <c r="D2" s="112"/>
      <c r="E2" s="110"/>
      <c r="F2" s="113"/>
      <c r="G2" s="114"/>
    </row>
    <row r="3" spans="1:7" ht="15.75" thickBot="1" x14ac:dyDescent="0.3">
      <c r="A3" s="426" t="s">
        <v>104</v>
      </c>
      <c r="B3" s="427"/>
      <c r="C3" s="427"/>
      <c r="D3" s="112"/>
      <c r="E3" s="415" t="s">
        <v>193</v>
      </c>
      <c r="F3" s="415"/>
      <c r="G3" s="416"/>
    </row>
    <row r="4" spans="1:7" ht="15.75" thickBot="1" x14ac:dyDescent="0.3">
      <c r="A4" s="206" t="s">
        <v>521</v>
      </c>
      <c r="B4" s="116"/>
      <c r="C4" s="315" t="s">
        <v>522</v>
      </c>
      <c r="D4" s="112"/>
      <c r="E4" s="316" t="s">
        <v>521</v>
      </c>
      <c r="F4" s="117"/>
      <c r="G4" s="118" t="s">
        <v>522</v>
      </c>
    </row>
    <row r="5" spans="1:7" ht="26.25" thickBot="1" x14ac:dyDescent="0.3">
      <c r="A5" s="119"/>
      <c r="B5" s="206" t="s">
        <v>523</v>
      </c>
      <c r="C5" s="120"/>
      <c r="D5" s="121"/>
      <c r="E5" s="119"/>
      <c r="F5" s="118" t="s">
        <v>321</v>
      </c>
      <c r="G5" s="119"/>
    </row>
    <row r="6" spans="1:7" ht="25.5" x14ac:dyDescent="0.25">
      <c r="A6" s="207" t="s">
        <v>524</v>
      </c>
      <c r="B6" s="123" t="s">
        <v>525</v>
      </c>
      <c r="C6" s="210" t="s">
        <v>526</v>
      </c>
      <c r="D6" s="125"/>
      <c r="E6" s="126" t="s">
        <v>527</v>
      </c>
      <c r="F6" s="127" t="s">
        <v>525</v>
      </c>
      <c r="G6" s="128" t="s">
        <v>528</v>
      </c>
    </row>
    <row r="7" spans="1:7" ht="15.75" x14ac:dyDescent="0.25">
      <c r="A7" s="208" t="s">
        <v>529</v>
      </c>
      <c r="B7" s="123" t="s">
        <v>525</v>
      </c>
      <c r="C7" s="211" t="s">
        <v>530</v>
      </c>
      <c r="D7" s="112"/>
      <c r="E7" s="131" t="s">
        <v>531</v>
      </c>
      <c r="F7" s="127" t="s">
        <v>525</v>
      </c>
      <c r="G7" s="132" t="s">
        <v>532</v>
      </c>
    </row>
    <row r="8" spans="1:7" ht="25.5" x14ac:dyDescent="0.25">
      <c r="A8" s="208" t="s">
        <v>533</v>
      </c>
      <c r="B8" s="123" t="s">
        <v>525</v>
      </c>
      <c r="C8" s="211" t="s">
        <v>534</v>
      </c>
      <c r="D8" s="112"/>
      <c r="E8" s="131" t="s">
        <v>535</v>
      </c>
      <c r="F8" s="127" t="s">
        <v>525</v>
      </c>
      <c r="G8" s="132" t="s">
        <v>536</v>
      </c>
    </row>
    <row r="9" spans="1:7" ht="15.75" x14ac:dyDescent="0.25">
      <c r="A9" s="208" t="s">
        <v>537</v>
      </c>
      <c r="B9" s="123" t="s">
        <v>525</v>
      </c>
      <c r="C9" s="211" t="s">
        <v>526</v>
      </c>
      <c r="D9" s="112"/>
      <c r="E9" s="131" t="s">
        <v>538</v>
      </c>
      <c r="F9" s="127" t="s">
        <v>525</v>
      </c>
      <c r="G9" s="132" t="s">
        <v>539</v>
      </c>
    </row>
    <row r="10" spans="1:7" ht="26.25" thickBot="1" x14ac:dyDescent="0.3">
      <c r="A10" s="209" t="s">
        <v>540</v>
      </c>
      <c r="B10" s="123" t="s">
        <v>525</v>
      </c>
      <c r="C10" s="212" t="s">
        <v>541</v>
      </c>
      <c r="D10" s="112"/>
      <c r="E10" s="135" t="s">
        <v>542</v>
      </c>
      <c r="F10" s="127" t="s">
        <v>525</v>
      </c>
      <c r="G10" s="136" t="s">
        <v>543</v>
      </c>
    </row>
    <row r="11" spans="1:7" ht="48" customHeight="1" thickBot="1" x14ac:dyDescent="0.3">
      <c r="A11" s="137"/>
      <c r="B11" s="206" t="s">
        <v>544</v>
      </c>
      <c r="C11" s="138"/>
      <c r="D11" s="112"/>
      <c r="E11" s="137"/>
      <c r="F11" s="118" t="s">
        <v>545</v>
      </c>
      <c r="G11" s="139"/>
    </row>
    <row r="12" spans="1:7" ht="25.5" x14ac:dyDescent="0.25">
      <c r="A12" s="207" t="s">
        <v>546</v>
      </c>
      <c r="B12" s="123" t="s">
        <v>525</v>
      </c>
      <c r="C12" s="210" t="s">
        <v>547</v>
      </c>
      <c r="D12" s="112"/>
      <c r="E12" s="126" t="s">
        <v>548</v>
      </c>
      <c r="F12" s="127" t="s">
        <v>525</v>
      </c>
      <c r="G12" s="128" t="s">
        <v>549</v>
      </c>
    </row>
    <row r="13" spans="1:7" ht="25.5" x14ac:dyDescent="0.25">
      <c r="A13" s="208" t="s">
        <v>550</v>
      </c>
      <c r="B13" s="123" t="s">
        <v>525</v>
      </c>
      <c r="C13" s="211" t="s">
        <v>551</v>
      </c>
      <c r="D13" s="112"/>
      <c r="E13" s="131" t="s">
        <v>552</v>
      </c>
      <c r="F13" s="127" t="s">
        <v>525</v>
      </c>
      <c r="G13" s="132" t="s">
        <v>553</v>
      </c>
    </row>
    <row r="14" spans="1:7" ht="26.25" thickBot="1" x14ac:dyDescent="0.3">
      <c r="A14" s="209" t="s">
        <v>554</v>
      </c>
      <c r="B14" s="123" t="s">
        <v>525</v>
      </c>
      <c r="C14" s="212" t="s">
        <v>555</v>
      </c>
      <c r="D14" s="112"/>
      <c r="E14" s="135" t="s">
        <v>556</v>
      </c>
      <c r="F14" s="127" t="s">
        <v>525</v>
      </c>
      <c r="G14" s="136" t="s">
        <v>557</v>
      </c>
    </row>
    <row r="15" spans="1:7" ht="26.25" thickBot="1" x14ac:dyDescent="0.3">
      <c r="A15" s="137"/>
      <c r="B15" s="206" t="s">
        <v>558</v>
      </c>
      <c r="C15" s="140"/>
      <c r="D15" s="112"/>
      <c r="E15" s="137"/>
      <c r="F15" s="118" t="s">
        <v>559</v>
      </c>
      <c r="G15" s="137"/>
    </row>
    <row r="16" spans="1:7" ht="25.5" x14ac:dyDescent="0.25">
      <c r="A16" s="207" t="s">
        <v>560</v>
      </c>
      <c r="B16" s="123" t="s">
        <v>525</v>
      </c>
      <c r="C16" s="210" t="s">
        <v>561</v>
      </c>
      <c r="D16" s="112"/>
      <c r="E16" s="126" t="s">
        <v>562</v>
      </c>
      <c r="F16" s="127" t="s">
        <v>525</v>
      </c>
      <c r="G16" s="128" t="s">
        <v>563</v>
      </c>
    </row>
    <row r="17" spans="1:7" ht="26.25" thickBot="1" x14ac:dyDescent="0.3">
      <c r="A17" s="209" t="s">
        <v>564</v>
      </c>
      <c r="B17" s="123" t="s">
        <v>525</v>
      </c>
      <c r="C17" s="212" t="s">
        <v>565</v>
      </c>
      <c r="D17" s="112"/>
      <c r="E17" s="131" t="s">
        <v>566</v>
      </c>
      <c r="F17" s="127" t="s">
        <v>525</v>
      </c>
      <c r="G17" s="132" t="s">
        <v>563</v>
      </c>
    </row>
    <row r="18" spans="1:7" ht="43.5" customHeight="1" thickBot="1" x14ac:dyDescent="0.3">
      <c r="A18" s="137"/>
      <c r="B18" s="206" t="s">
        <v>567</v>
      </c>
      <c r="C18" s="138"/>
      <c r="D18" s="112"/>
      <c r="E18" s="135" t="s">
        <v>568</v>
      </c>
      <c r="F18" s="127" t="s">
        <v>525</v>
      </c>
      <c r="G18" s="136" t="s">
        <v>563</v>
      </c>
    </row>
    <row r="19" spans="1:7" ht="16.5" thickBot="1" x14ac:dyDescent="0.3">
      <c r="A19" s="207" t="s">
        <v>569</v>
      </c>
      <c r="B19" s="123" t="s">
        <v>525</v>
      </c>
      <c r="C19" s="210" t="s">
        <v>570</v>
      </c>
      <c r="D19" s="112"/>
      <c r="E19" s="137"/>
      <c r="F19" s="118" t="s">
        <v>571</v>
      </c>
      <c r="G19" s="139"/>
    </row>
    <row r="20" spans="1:7" ht="26.25" thickBot="1" x14ac:dyDescent="0.3">
      <c r="A20" s="208" t="s">
        <v>572</v>
      </c>
      <c r="B20" s="123" t="s">
        <v>525</v>
      </c>
      <c r="C20" s="211" t="s">
        <v>573</v>
      </c>
      <c r="D20" s="112"/>
      <c r="E20" s="141" t="s">
        <v>574</v>
      </c>
      <c r="F20" s="127" t="s">
        <v>525</v>
      </c>
      <c r="G20" s="142" t="s">
        <v>575</v>
      </c>
    </row>
    <row r="21" spans="1:7" ht="48" customHeight="1" thickBot="1" x14ac:dyDescent="0.3">
      <c r="A21" s="209" t="s">
        <v>576</v>
      </c>
      <c r="B21" s="123" t="s">
        <v>525</v>
      </c>
      <c r="C21" s="212" t="s">
        <v>577</v>
      </c>
      <c r="D21" s="112"/>
      <c r="E21" s="137"/>
      <c r="F21" s="118" t="s">
        <v>251</v>
      </c>
      <c r="G21" s="139"/>
    </row>
    <row r="22" spans="1:7" ht="39" thickBot="1" x14ac:dyDescent="0.3">
      <c r="A22" s="137"/>
      <c r="B22" s="206" t="s">
        <v>578</v>
      </c>
      <c r="C22" s="138"/>
      <c r="D22" s="112"/>
      <c r="E22" s="126" t="s">
        <v>579</v>
      </c>
      <c r="F22" s="127" t="s">
        <v>525</v>
      </c>
      <c r="G22" s="128" t="s">
        <v>580</v>
      </c>
    </row>
    <row r="23" spans="1:7" ht="25.5" x14ac:dyDescent="0.25">
      <c r="A23" s="207" t="s">
        <v>581</v>
      </c>
      <c r="B23" s="123" t="s">
        <v>525</v>
      </c>
      <c r="C23" s="210" t="s">
        <v>570</v>
      </c>
      <c r="D23" s="112"/>
      <c r="E23" s="131" t="s">
        <v>582</v>
      </c>
      <c r="F23" s="127" t="s">
        <v>525</v>
      </c>
      <c r="G23" s="132" t="s">
        <v>583</v>
      </c>
    </row>
    <row r="24" spans="1:7" ht="26.25" thickBot="1" x14ac:dyDescent="0.3">
      <c r="A24" s="209" t="s">
        <v>584</v>
      </c>
      <c r="B24" s="123" t="s">
        <v>525</v>
      </c>
      <c r="C24" s="212" t="s">
        <v>585</v>
      </c>
      <c r="D24" s="112"/>
      <c r="E24" s="131" t="s">
        <v>586</v>
      </c>
      <c r="F24" s="127" t="s">
        <v>525</v>
      </c>
      <c r="G24" s="132" t="s">
        <v>587</v>
      </c>
    </row>
    <row r="25" spans="1:7" ht="16.5" thickBot="1" x14ac:dyDescent="0.3">
      <c r="A25" s="110"/>
      <c r="B25" s="111"/>
      <c r="C25" s="110"/>
      <c r="D25" s="112"/>
      <c r="E25" s="135" t="s">
        <v>588</v>
      </c>
      <c r="F25" s="127" t="s">
        <v>525</v>
      </c>
      <c r="G25" s="143"/>
    </row>
    <row r="26" spans="1:7" ht="26.25" thickBot="1" x14ac:dyDescent="0.3">
      <c r="A26" s="428" t="s">
        <v>181</v>
      </c>
      <c r="B26" s="429"/>
      <c r="C26" s="429"/>
      <c r="D26" s="112"/>
      <c r="E26" s="137"/>
      <c r="F26" s="118" t="s">
        <v>361</v>
      </c>
      <c r="G26" s="139"/>
    </row>
    <row r="27" spans="1:7" ht="26.25" thickBot="1" x14ac:dyDescent="0.3">
      <c r="A27" s="213" t="s">
        <v>521</v>
      </c>
      <c r="B27" s="116"/>
      <c r="C27" s="317" t="s">
        <v>522</v>
      </c>
      <c r="D27" s="112"/>
      <c r="E27" s="126" t="s">
        <v>589</v>
      </c>
      <c r="F27" s="127" t="s">
        <v>525</v>
      </c>
      <c r="G27" s="128" t="s">
        <v>587</v>
      </c>
    </row>
    <row r="28" spans="1:7" ht="26.25" thickBot="1" x14ac:dyDescent="0.3">
      <c r="A28" s="137"/>
      <c r="B28" s="213" t="s">
        <v>366</v>
      </c>
      <c r="C28" s="145"/>
      <c r="D28" s="112"/>
      <c r="E28" s="131" t="s">
        <v>590</v>
      </c>
      <c r="F28" s="127" t="s">
        <v>525</v>
      </c>
      <c r="G28" s="132" t="s">
        <v>587</v>
      </c>
    </row>
    <row r="29" spans="1:7" ht="25.5" x14ac:dyDescent="0.25">
      <c r="A29" s="214" t="s">
        <v>591</v>
      </c>
      <c r="B29" s="146" t="s">
        <v>525</v>
      </c>
      <c r="C29" s="217" t="s">
        <v>592</v>
      </c>
      <c r="D29" s="112"/>
      <c r="E29" s="131" t="s">
        <v>593</v>
      </c>
      <c r="F29" s="127" t="s">
        <v>525</v>
      </c>
      <c r="G29" s="132" t="s">
        <v>594</v>
      </c>
    </row>
    <row r="30" spans="1:7" ht="25.5" x14ac:dyDescent="0.25">
      <c r="A30" s="215" t="s">
        <v>595</v>
      </c>
      <c r="B30" s="146" t="s">
        <v>525</v>
      </c>
      <c r="C30" s="218" t="s">
        <v>596</v>
      </c>
      <c r="D30" s="112"/>
      <c r="E30" s="131" t="s">
        <v>597</v>
      </c>
      <c r="F30" s="127" t="s">
        <v>525</v>
      </c>
      <c r="G30" s="132" t="s">
        <v>594</v>
      </c>
    </row>
    <row r="31" spans="1:7" ht="26.25" thickBot="1" x14ac:dyDescent="0.3">
      <c r="A31" s="216" t="s">
        <v>598</v>
      </c>
      <c r="B31" s="146" t="s">
        <v>525</v>
      </c>
      <c r="C31" s="219" t="s">
        <v>596</v>
      </c>
      <c r="D31" s="112"/>
      <c r="E31" s="135" t="s">
        <v>599</v>
      </c>
      <c r="F31" s="127" t="s">
        <v>525</v>
      </c>
      <c r="G31" s="136" t="s">
        <v>600</v>
      </c>
    </row>
    <row r="32" spans="1:7" ht="15.75" thickBot="1" x14ac:dyDescent="0.3">
      <c r="A32" s="137"/>
      <c r="B32" s="213" t="s">
        <v>601</v>
      </c>
      <c r="C32" s="140"/>
      <c r="D32" s="112"/>
      <c r="E32" s="110"/>
      <c r="F32" s="113"/>
      <c r="G32" s="114"/>
    </row>
    <row r="33" spans="1:7" ht="51.75" thickBot="1" x14ac:dyDescent="0.3">
      <c r="A33" s="214" t="s">
        <v>602</v>
      </c>
      <c r="B33" s="146" t="s">
        <v>525</v>
      </c>
      <c r="C33" s="217" t="s">
        <v>603</v>
      </c>
      <c r="D33" s="112"/>
      <c r="E33" s="421" t="s">
        <v>69</v>
      </c>
      <c r="F33" s="421"/>
      <c r="G33" s="422"/>
    </row>
    <row r="34" spans="1:7" ht="39" thickBot="1" x14ac:dyDescent="0.3">
      <c r="A34" s="216" t="s">
        <v>604</v>
      </c>
      <c r="B34" s="146" t="s">
        <v>525</v>
      </c>
      <c r="C34" s="219" t="s">
        <v>605</v>
      </c>
      <c r="D34" s="112"/>
      <c r="E34" s="222" t="s">
        <v>521</v>
      </c>
      <c r="F34" s="145"/>
      <c r="G34" s="223" t="s">
        <v>521</v>
      </c>
    </row>
    <row r="35" spans="1:7" ht="15.75" thickBot="1" x14ac:dyDescent="0.3">
      <c r="A35" s="137"/>
      <c r="B35" s="213" t="s">
        <v>606</v>
      </c>
      <c r="C35" s="140"/>
      <c r="D35" s="112"/>
      <c r="E35" s="137"/>
      <c r="F35" s="224" t="s">
        <v>607</v>
      </c>
      <c r="G35" s="147"/>
    </row>
    <row r="36" spans="1:7" ht="25.5" x14ac:dyDescent="0.25">
      <c r="A36" s="214" t="s">
        <v>608</v>
      </c>
      <c r="B36" s="146" t="s">
        <v>525</v>
      </c>
      <c r="C36" s="217" t="s">
        <v>609</v>
      </c>
      <c r="D36" s="112"/>
      <c r="E36" s="225" t="s">
        <v>610</v>
      </c>
      <c r="F36" s="123" t="s">
        <v>525</v>
      </c>
      <c r="G36" s="227" t="s">
        <v>611</v>
      </c>
    </row>
    <row r="37" spans="1:7" ht="39" thickBot="1" x14ac:dyDescent="0.3">
      <c r="A37" s="216" t="s">
        <v>612</v>
      </c>
      <c r="B37" s="146" t="s">
        <v>525</v>
      </c>
      <c r="C37" s="219" t="s">
        <v>613</v>
      </c>
      <c r="D37" s="112"/>
      <c r="E37" s="226" t="s">
        <v>614</v>
      </c>
      <c r="F37" s="123" t="s">
        <v>525</v>
      </c>
      <c r="G37" s="228" t="s">
        <v>611</v>
      </c>
    </row>
    <row r="38" spans="1:7" ht="15.75" thickBot="1" x14ac:dyDescent="0.3">
      <c r="A38" s="137"/>
      <c r="B38" s="213" t="s">
        <v>615</v>
      </c>
      <c r="C38" s="140"/>
      <c r="D38" s="112"/>
      <c r="E38" s="137"/>
      <c r="F38" s="224" t="s">
        <v>616</v>
      </c>
      <c r="G38" s="147"/>
    </row>
    <row r="39" spans="1:7" ht="25.5" x14ac:dyDescent="0.25">
      <c r="A39" s="214" t="s">
        <v>617</v>
      </c>
      <c r="B39" s="146" t="s">
        <v>525</v>
      </c>
      <c r="C39" s="217" t="s">
        <v>618</v>
      </c>
      <c r="D39" s="112"/>
      <c r="E39" s="225" t="s">
        <v>619</v>
      </c>
      <c r="F39" s="123" t="s">
        <v>525</v>
      </c>
      <c r="G39" s="227" t="s">
        <v>620</v>
      </c>
    </row>
    <row r="40" spans="1:7" ht="26.25" thickBot="1" x14ac:dyDescent="0.3">
      <c r="A40" s="216" t="s">
        <v>621</v>
      </c>
      <c r="B40" s="146" t="s">
        <v>525</v>
      </c>
      <c r="C40" s="219" t="s">
        <v>622</v>
      </c>
      <c r="D40" s="112"/>
      <c r="E40" s="229" t="s">
        <v>623</v>
      </c>
      <c r="F40" s="123" t="s">
        <v>525</v>
      </c>
      <c r="G40" s="230" t="s">
        <v>624</v>
      </c>
    </row>
    <row r="41" spans="1:7" ht="26.25" thickBot="1" x14ac:dyDescent="0.3">
      <c r="A41" s="148"/>
      <c r="B41" s="213" t="s">
        <v>625</v>
      </c>
      <c r="C41" s="140"/>
      <c r="D41" s="112"/>
      <c r="E41" s="229" t="s">
        <v>626</v>
      </c>
      <c r="F41" s="123" t="s">
        <v>525</v>
      </c>
      <c r="G41" s="230" t="s">
        <v>627</v>
      </c>
    </row>
    <row r="42" spans="1:7" ht="25.5" x14ac:dyDescent="0.25">
      <c r="A42" s="214" t="s">
        <v>628</v>
      </c>
      <c r="B42" s="146" t="s">
        <v>525</v>
      </c>
      <c r="C42" s="217" t="s">
        <v>629</v>
      </c>
      <c r="D42" s="112"/>
      <c r="E42" s="229" t="s">
        <v>630</v>
      </c>
      <c r="F42" s="123" t="s">
        <v>525</v>
      </c>
      <c r="G42" s="230" t="s">
        <v>624</v>
      </c>
    </row>
    <row r="43" spans="1:7" ht="16.5" thickBot="1" x14ac:dyDescent="0.3">
      <c r="A43" s="216" t="s">
        <v>631</v>
      </c>
      <c r="B43" s="146" t="s">
        <v>525</v>
      </c>
      <c r="C43" s="219" t="s">
        <v>632</v>
      </c>
      <c r="D43" s="112"/>
      <c r="E43" s="226" t="s">
        <v>633</v>
      </c>
      <c r="F43" s="123" t="s">
        <v>525</v>
      </c>
      <c r="G43" s="228" t="s">
        <v>634</v>
      </c>
    </row>
    <row r="44" spans="1:7" ht="15.75" thickBot="1" x14ac:dyDescent="0.3">
      <c r="A44" s="137"/>
      <c r="B44" s="213" t="s">
        <v>635</v>
      </c>
      <c r="C44" s="140"/>
      <c r="D44" s="112"/>
      <c r="E44" s="110"/>
      <c r="F44" s="113"/>
      <c r="G44" s="114"/>
    </row>
    <row r="45" spans="1:7" ht="16.5" thickBot="1" x14ac:dyDescent="0.3">
      <c r="A45" s="214" t="s">
        <v>636</v>
      </c>
      <c r="B45" s="146" t="s">
        <v>525</v>
      </c>
      <c r="C45" s="214" t="s">
        <v>637</v>
      </c>
      <c r="D45" s="149"/>
      <c r="E45" s="411" t="s">
        <v>113</v>
      </c>
      <c r="F45" s="411"/>
      <c r="G45" s="412"/>
    </row>
    <row r="46" spans="1:7" ht="26.25" thickBot="1" x14ac:dyDescent="0.3">
      <c r="A46" s="215" t="s">
        <v>638</v>
      </c>
      <c r="B46" s="146" t="s">
        <v>525</v>
      </c>
      <c r="C46" s="215" t="s">
        <v>639</v>
      </c>
      <c r="D46" s="149"/>
      <c r="E46" s="320" t="s">
        <v>521</v>
      </c>
      <c r="F46" s="111"/>
      <c r="G46" s="231" t="s">
        <v>522</v>
      </c>
    </row>
    <row r="47" spans="1:7" ht="25.5" x14ac:dyDescent="0.25">
      <c r="A47" s="215" t="s">
        <v>640</v>
      </c>
      <c r="B47" s="146" t="s">
        <v>525</v>
      </c>
      <c r="C47" s="215" t="s">
        <v>637</v>
      </c>
      <c r="D47" s="149"/>
      <c r="E47" s="232" t="s">
        <v>348</v>
      </c>
      <c r="F47" s="150" t="s">
        <v>525</v>
      </c>
      <c r="G47" s="235" t="s">
        <v>641</v>
      </c>
    </row>
    <row r="48" spans="1:7" ht="26.25" thickBot="1" x14ac:dyDescent="0.3">
      <c r="A48" s="216" t="s">
        <v>642</v>
      </c>
      <c r="B48" s="146" t="s">
        <v>525</v>
      </c>
      <c r="C48" s="216" t="s">
        <v>637</v>
      </c>
      <c r="D48" s="149"/>
      <c r="E48" s="233" t="s">
        <v>643</v>
      </c>
      <c r="F48" s="150" t="s">
        <v>525</v>
      </c>
      <c r="G48" s="236" t="s">
        <v>641</v>
      </c>
    </row>
    <row r="49" spans="1:7" ht="26.25" thickBot="1" x14ac:dyDescent="0.3">
      <c r="A49" s="137"/>
      <c r="B49" s="213" t="s">
        <v>644</v>
      </c>
      <c r="C49" s="140"/>
      <c r="D49" s="112"/>
      <c r="E49" s="233" t="s">
        <v>645</v>
      </c>
      <c r="F49" s="150" t="s">
        <v>525</v>
      </c>
      <c r="G49" s="236" t="s">
        <v>641</v>
      </c>
    </row>
    <row r="50" spans="1:7" ht="25.5" x14ac:dyDescent="0.25">
      <c r="A50" s="214" t="s">
        <v>646</v>
      </c>
      <c r="B50" s="146" t="s">
        <v>525</v>
      </c>
      <c r="C50" s="214" t="s">
        <v>647</v>
      </c>
      <c r="D50" s="149"/>
      <c r="E50" s="233" t="s">
        <v>648</v>
      </c>
      <c r="F50" s="150" t="s">
        <v>525</v>
      </c>
      <c r="G50" s="236" t="s">
        <v>641</v>
      </c>
    </row>
    <row r="51" spans="1:7" ht="25.5" x14ac:dyDescent="0.25">
      <c r="A51" s="215" t="s">
        <v>649</v>
      </c>
      <c r="B51" s="146" t="s">
        <v>525</v>
      </c>
      <c r="C51" s="215" t="s">
        <v>650</v>
      </c>
      <c r="D51" s="149"/>
      <c r="E51" s="233" t="s">
        <v>651</v>
      </c>
      <c r="F51" s="150" t="s">
        <v>525</v>
      </c>
      <c r="G51" s="236" t="s">
        <v>652</v>
      </c>
    </row>
    <row r="52" spans="1:7" ht="25.5" x14ac:dyDescent="0.25">
      <c r="A52" s="215" t="s">
        <v>653</v>
      </c>
      <c r="B52" s="146" t="s">
        <v>525</v>
      </c>
      <c r="C52" s="215" t="s">
        <v>654</v>
      </c>
      <c r="D52" s="149"/>
      <c r="E52" s="233" t="s">
        <v>655</v>
      </c>
      <c r="F52" s="150" t="s">
        <v>525</v>
      </c>
      <c r="G52" s="236" t="s">
        <v>656</v>
      </c>
    </row>
    <row r="53" spans="1:7" ht="38.25" x14ac:dyDescent="0.25">
      <c r="A53" s="215" t="s">
        <v>657</v>
      </c>
      <c r="B53" s="146" t="s">
        <v>525</v>
      </c>
      <c r="C53" s="215" t="s">
        <v>658</v>
      </c>
      <c r="D53" s="149"/>
      <c r="E53" s="233" t="s">
        <v>659</v>
      </c>
      <c r="F53" s="150" t="s">
        <v>525</v>
      </c>
      <c r="G53" s="236" t="s">
        <v>660</v>
      </c>
    </row>
    <row r="54" spans="1:7" ht="87.75" customHeight="1" thickBot="1" x14ac:dyDescent="0.3">
      <c r="A54" s="216" t="s">
        <v>661</v>
      </c>
      <c r="B54" s="146" t="s">
        <v>525</v>
      </c>
      <c r="C54" s="216" t="s">
        <v>662</v>
      </c>
      <c r="D54" s="149"/>
      <c r="E54" s="234" t="s">
        <v>663</v>
      </c>
      <c r="F54" s="150" t="s">
        <v>525</v>
      </c>
      <c r="G54" s="237" t="s">
        <v>664</v>
      </c>
    </row>
    <row r="55" spans="1:7" ht="15.75" thickBot="1" x14ac:dyDescent="0.3">
      <c r="A55" s="137"/>
      <c r="B55" s="153"/>
      <c r="C55" s="137"/>
      <c r="D55" s="112"/>
      <c r="E55" s="154"/>
      <c r="F55" s="154"/>
      <c r="G55" s="154"/>
    </row>
    <row r="56" spans="1:7" ht="15.75" thickBot="1" x14ac:dyDescent="0.3">
      <c r="A56" s="413" t="s">
        <v>144</v>
      </c>
      <c r="B56" s="414"/>
      <c r="C56" s="414"/>
      <c r="D56" s="112"/>
      <c r="E56" s="415" t="s">
        <v>93</v>
      </c>
      <c r="F56" s="415"/>
      <c r="G56" s="416"/>
    </row>
    <row r="57" spans="1:7" ht="15.75" thickBot="1" x14ac:dyDescent="0.3">
      <c r="A57" s="115" t="s">
        <v>521</v>
      </c>
      <c r="B57" s="153"/>
      <c r="C57" s="321" t="s">
        <v>522</v>
      </c>
      <c r="D57" s="112"/>
      <c r="E57" s="316" t="s">
        <v>521</v>
      </c>
      <c r="F57" s="117"/>
      <c r="G57" s="156" t="s">
        <v>522</v>
      </c>
    </row>
    <row r="58" spans="1:7" ht="26.25" thickBot="1" x14ac:dyDescent="0.3">
      <c r="A58" s="137"/>
      <c r="B58" s="115" t="s">
        <v>665</v>
      </c>
      <c r="C58" s="157"/>
      <c r="D58" s="112"/>
      <c r="E58" s="137"/>
      <c r="F58" s="118" t="s">
        <v>666</v>
      </c>
      <c r="G58" s="139"/>
    </row>
    <row r="59" spans="1:7" ht="39" thickBot="1" x14ac:dyDescent="0.3">
      <c r="A59" s="122" t="s">
        <v>667</v>
      </c>
      <c r="B59" s="127" t="s">
        <v>525</v>
      </c>
      <c r="C59" s="124" t="s">
        <v>668</v>
      </c>
      <c r="D59" s="112"/>
      <c r="E59" s="141" t="s">
        <v>669</v>
      </c>
      <c r="F59" s="127" t="s">
        <v>525</v>
      </c>
      <c r="G59" s="159" t="s">
        <v>670</v>
      </c>
    </row>
    <row r="60" spans="1:7" ht="16.5" thickBot="1" x14ac:dyDescent="0.3">
      <c r="A60" s="133" t="s">
        <v>671</v>
      </c>
      <c r="B60" s="127" t="s">
        <v>525</v>
      </c>
      <c r="C60" s="134" t="s">
        <v>672</v>
      </c>
      <c r="D60" s="112"/>
      <c r="E60" s="137"/>
      <c r="F60" s="118" t="s">
        <v>334</v>
      </c>
      <c r="G60" s="139"/>
    </row>
    <row r="61" spans="1:7" ht="26.25" thickBot="1" x14ac:dyDescent="0.3">
      <c r="A61" s="137"/>
      <c r="B61" s="115" t="s">
        <v>673</v>
      </c>
      <c r="C61" s="161"/>
      <c r="D61" s="112"/>
      <c r="E61" s="141" t="s">
        <v>391</v>
      </c>
      <c r="F61" s="127" t="s">
        <v>525</v>
      </c>
      <c r="G61" s="159" t="s">
        <v>674</v>
      </c>
    </row>
    <row r="62" spans="1:7" ht="26.25" thickBot="1" x14ac:dyDescent="0.3">
      <c r="A62" s="220" t="s">
        <v>673</v>
      </c>
      <c r="B62" s="127" t="s">
        <v>525</v>
      </c>
      <c r="C62" s="221" t="s">
        <v>675</v>
      </c>
      <c r="D62" s="112"/>
      <c r="E62" s="137"/>
      <c r="F62" s="118" t="s">
        <v>676</v>
      </c>
      <c r="G62" s="139"/>
    </row>
    <row r="63" spans="1:7" ht="16.5" thickBot="1" x14ac:dyDescent="0.3">
      <c r="A63" s="137"/>
      <c r="B63" s="115" t="s">
        <v>677</v>
      </c>
      <c r="C63" s="161"/>
      <c r="D63" s="112"/>
      <c r="E63" s="141" t="s">
        <v>676</v>
      </c>
      <c r="F63" s="127" t="s">
        <v>525</v>
      </c>
      <c r="G63" s="159" t="s">
        <v>674</v>
      </c>
    </row>
    <row r="64" spans="1:7" ht="39" thickBot="1" x14ac:dyDescent="0.3">
      <c r="A64" s="122" t="s">
        <v>677</v>
      </c>
      <c r="B64" s="127" t="s">
        <v>525</v>
      </c>
      <c r="C64" s="124" t="s">
        <v>678</v>
      </c>
      <c r="D64" s="112"/>
      <c r="E64" s="137"/>
      <c r="F64" s="118" t="s">
        <v>679</v>
      </c>
      <c r="G64" s="139"/>
    </row>
    <row r="65" spans="1:7" ht="39" thickBot="1" x14ac:dyDescent="0.3">
      <c r="A65" s="129" t="s">
        <v>680</v>
      </c>
      <c r="B65" s="127" t="s">
        <v>525</v>
      </c>
      <c r="C65" s="130" t="s">
        <v>678</v>
      </c>
      <c r="D65" s="112"/>
      <c r="E65" s="141" t="s">
        <v>679</v>
      </c>
      <c r="F65" s="127" t="s">
        <v>525</v>
      </c>
      <c r="G65" s="159" t="s">
        <v>681</v>
      </c>
    </row>
    <row r="66" spans="1:7" ht="39" thickBot="1" x14ac:dyDescent="0.3">
      <c r="A66" s="133" t="s">
        <v>682</v>
      </c>
      <c r="B66" s="127" t="s">
        <v>525</v>
      </c>
      <c r="C66" s="134" t="s">
        <v>678</v>
      </c>
      <c r="D66" s="112"/>
      <c r="E66" s="137"/>
      <c r="F66" s="118" t="s">
        <v>386</v>
      </c>
      <c r="G66" s="139"/>
    </row>
    <row r="67" spans="1:7" ht="16.5" thickBot="1" x14ac:dyDescent="0.3">
      <c r="A67" s="137"/>
      <c r="B67" s="115" t="s">
        <v>683</v>
      </c>
      <c r="C67" s="161"/>
      <c r="D67" s="112"/>
      <c r="E67" s="141" t="s">
        <v>386</v>
      </c>
      <c r="F67" s="127" t="s">
        <v>525</v>
      </c>
      <c r="G67" s="159" t="s">
        <v>684</v>
      </c>
    </row>
    <row r="68" spans="1:7" ht="51.75" thickBot="1" x14ac:dyDescent="0.3">
      <c r="A68" s="122" t="s">
        <v>685</v>
      </c>
      <c r="B68" s="127" t="s">
        <v>525</v>
      </c>
      <c r="C68" s="124" t="s">
        <v>686</v>
      </c>
      <c r="D68" s="112"/>
      <c r="E68" s="137"/>
      <c r="F68" s="118" t="s">
        <v>687</v>
      </c>
      <c r="G68" s="139"/>
    </row>
    <row r="69" spans="1:7" ht="51.75" thickBot="1" x14ac:dyDescent="0.3">
      <c r="A69" s="133" t="s">
        <v>688</v>
      </c>
      <c r="B69" s="127" t="s">
        <v>525</v>
      </c>
      <c r="C69" s="134" t="s">
        <v>689</v>
      </c>
      <c r="D69" s="112"/>
      <c r="E69" s="141" t="s">
        <v>687</v>
      </c>
      <c r="F69" s="127" t="s">
        <v>525</v>
      </c>
      <c r="G69" s="159" t="s">
        <v>690</v>
      </c>
    </row>
    <row r="70" spans="1:7" ht="26.25" thickBot="1" x14ac:dyDescent="0.3">
      <c r="A70" s="137"/>
      <c r="B70" s="115" t="s">
        <v>691</v>
      </c>
      <c r="C70" s="161"/>
      <c r="D70" s="112"/>
      <c r="E70" s="163"/>
      <c r="F70" s="163"/>
      <c r="G70" s="163"/>
    </row>
    <row r="71" spans="1:7" ht="16.5" thickBot="1" x14ac:dyDescent="0.3">
      <c r="A71" s="122" t="s">
        <v>692</v>
      </c>
      <c r="B71" s="127" t="s">
        <v>525</v>
      </c>
      <c r="C71" s="124" t="s">
        <v>693</v>
      </c>
      <c r="D71" s="112"/>
      <c r="E71" s="414" t="s">
        <v>694</v>
      </c>
      <c r="F71" s="414"/>
      <c r="G71" s="417"/>
    </row>
    <row r="72" spans="1:7" ht="16.5" thickBot="1" x14ac:dyDescent="0.3">
      <c r="A72" s="133" t="s">
        <v>695</v>
      </c>
      <c r="B72" s="127" t="s">
        <v>525</v>
      </c>
      <c r="C72" s="134" t="s">
        <v>693</v>
      </c>
      <c r="D72" s="112"/>
      <c r="E72" s="322" t="s">
        <v>521</v>
      </c>
      <c r="F72" s="117"/>
      <c r="G72" s="164" t="s">
        <v>522</v>
      </c>
    </row>
    <row r="73" spans="1:7" ht="30.75" customHeight="1" thickBot="1" x14ac:dyDescent="0.3">
      <c r="A73" s="137"/>
      <c r="B73" s="115" t="s">
        <v>379</v>
      </c>
      <c r="C73" s="161"/>
      <c r="D73" s="112"/>
      <c r="E73" s="137"/>
      <c r="F73" s="115" t="s">
        <v>696</v>
      </c>
      <c r="G73" s="139"/>
    </row>
    <row r="74" spans="1:7" ht="26.25" thickBot="1" x14ac:dyDescent="0.3">
      <c r="A74" s="220" t="s">
        <v>697</v>
      </c>
      <c r="B74" s="127" t="s">
        <v>525</v>
      </c>
      <c r="C74" s="221" t="s">
        <v>698</v>
      </c>
      <c r="D74" s="112"/>
      <c r="E74" s="165" t="s">
        <v>696</v>
      </c>
      <c r="F74" s="123" t="s">
        <v>525</v>
      </c>
      <c r="G74" s="166" t="s">
        <v>699</v>
      </c>
    </row>
    <row r="75" spans="1:7" ht="26.25" thickBot="1" x14ac:dyDescent="0.3">
      <c r="A75" s="154"/>
      <c r="B75" s="154"/>
      <c r="C75" s="154"/>
      <c r="D75" s="112"/>
      <c r="E75" s="137"/>
      <c r="F75" s="115" t="s">
        <v>700</v>
      </c>
      <c r="G75" s="139"/>
    </row>
    <row r="76" spans="1:7" ht="16.5" thickBot="1" x14ac:dyDescent="0.3">
      <c r="A76" s="418" t="s">
        <v>340</v>
      </c>
      <c r="B76" s="419"/>
      <c r="C76" s="419"/>
      <c r="D76" s="112"/>
      <c r="E76" s="165" t="s">
        <v>700</v>
      </c>
      <c r="F76" s="123" t="s">
        <v>525</v>
      </c>
      <c r="G76" s="166" t="s">
        <v>699</v>
      </c>
    </row>
    <row r="77" spans="1:7" ht="15.75" thickBot="1" x14ac:dyDescent="0.3">
      <c r="A77" s="167" t="s">
        <v>521</v>
      </c>
      <c r="B77" s="117"/>
      <c r="C77" s="323" t="s">
        <v>522</v>
      </c>
      <c r="D77" s="112"/>
      <c r="E77" s="110"/>
      <c r="F77" s="113"/>
      <c r="G77" s="114"/>
    </row>
    <row r="78" spans="1:7" ht="26.25" thickBot="1" x14ac:dyDescent="0.3">
      <c r="A78" s="137"/>
      <c r="B78" s="167" t="s">
        <v>701</v>
      </c>
      <c r="C78" s="139"/>
      <c r="D78" s="112"/>
      <c r="E78" s="408" t="s">
        <v>50</v>
      </c>
      <c r="F78" s="408"/>
      <c r="G78" s="420"/>
    </row>
    <row r="79" spans="1:7" ht="35.25" customHeight="1" thickBot="1" x14ac:dyDescent="0.3">
      <c r="A79" s="151" t="s">
        <v>702</v>
      </c>
      <c r="B79" s="150" t="s">
        <v>525</v>
      </c>
      <c r="C79" s="168" t="s">
        <v>703</v>
      </c>
      <c r="D79" s="112"/>
      <c r="E79" s="169" t="s">
        <v>521</v>
      </c>
      <c r="F79" s="153"/>
      <c r="G79" s="170" t="s">
        <v>522</v>
      </c>
    </row>
    <row r="80" spans="1:7" ht="56.25" customHeight="1" thickBot="1" x14ac:dyDescent="0.3">
      <c r="A80" s="152" t="s">
        <v>704</v>
      </c>
      <c r="B80" s="150" t="s">
        <v>525</v>
      </c>
      <c r="C80" s="171" t="s">
        <v>705</v>
      </c>
      <c r="D80" s="112"/>
      <c r="E80" s="137"/>
      <c r="F80" s="144" t="s">
        <v>328</v>
      </c>
      <c r="G80" s="172"/>
    </row>
    <row r="81" spans="1:7" ht="39" thickBot="1" x14ac:dyDescent="0.3">
      <c r="A81" s="137"/>
      <c r="B81" s="167" t="s">
        <v>341</v>
      </c>
      <c r="C81" s="139"/>
      <c r="D81" s="112"/>
      <c r="E81" s="173" t="s">
        <v>706</v>
      </c>
      <c r="F81" s="146" t="s">
        <v>525</v>
      </c>
      <c r="G81" s="174"/>
    </row>
    <row r="82" spans="1:7" ht="42.75" customHeight="1" thickBot="1" x14ac:dyDescent="0.3">
      <c r="A82" s="151" t="s">
        <v>707</v>
      </c>
      <c r="B82" s="150" t="s">
        <v>525</v>
      </c>
      <c r="C82" s="168" t="s">
        <v>708</v>
      </c>
      <c r="D82" s="112"/>
      <c r="E82" s="137"/>
      <c r="F82" s="144" t="s">
        <v>709</v>
      </c>
      <c r="G82" s="175"/>
    </row>
    <row r="83" spans="1:7" ht="26.25" thickBot="1" x14ac:dyDescent="0.3">
      <c r="A83" s="152" t="s">
        <v>710</v>
      </c>
      <c r="B83" s="150" t="s">
        <v>525</v>
      </c>
      <c r="C83" s="171" t="s">
        <v>711</v>
      </c>
      <c r="D83" s="112"/>
      <c r="E83" s="173" t="s">
        <v>712</v>
      </c>
      <c r="F83" s="146" t="s">
        <v>525</v>
      </c>
      <c r="G83" s="174"/>
    </row>
    <row r="84" spans="1:7" ht="60" customHeight="1" thickBot="1" x14ac:dyDescent="0.3">
      <c r="A84" s="137"/>
      <c r="B84" s="167" t="s">
        <v>713</v>
      </c>
      <c r="C84" s="139"/>
      <c r="D84" s="112"/>
      <c r="E84" s="137"/>
      <c r="F84" s="144" t="s">
        <v>714</v>
      </c>
      <c r="G84" s="175"/>
    </row>
    <row r="85" spans="1:7" ht="26.25" thickBot="1" x14ac:dyDescent="0.3">
      <c r="A85" s="176" t="s">
        <v>715</v>
      </c>
      <c r="B85" s="150" t="s">
        <v>525</v>
      </c>
      <c r="C85" s="177" t="s">
        <v>716</v>
      </c>
      <c r="D85" s="112"/>
      <c r="E85" s="173" t="s">
        <v>717</v>
      </c>
      <c r="F85" s="146" t="s">
        <v>525</v>
      </c>
      <c r="G85" s="174"/>
    </row>
    <row r="86" spans="1:7" ht="36" customHeight="1" thickBot="1" x14ac:dyDescent="0.3">
      <c r="A86" s="137"/>
      <c r="B86" s="167" t="s">
        <v>718</v>
      </c>
      <c r="C86" s="139"/>
      <c r="D86" s="112"/>
      <c r="E86" s="137"/>
      <c r="F86" s="144" t="s">
        <v>201</v>
      </c>
      <c r="G86" s="175"/>
    </row>
    <row r="87" spans="1:7" ht="39" thickBot="1" x14ac:dyDescent="0.3">
      <c r="A87" s="176" t="s">
        <v>719</v>
      </c>
      <c r="B87" s="150" t="s">
        <v>525</v>
      </c>
      <c r="C87" s="177" t="s">
        <v>720</v>
      </c>
      <c r="D87" s="112"/>
      <c r="E87" s="173" t="s">
        <v>721</v>
      </c>
      <c r="F87" s="146" t="s">
        <v>525</v>
      </c>
      <c r="G87" s="174"/>
    </row>
    <row r="88" spans="1:7" ht="26.25" thickBot="1" x14ac:dyDescent="0.3">
      <c r="A88" s="137"/>
      <c r="B88" s="167" t="s">
        <v>722</v>
      </c>
      <c r="C88" s="139"/>
      <c r="D88" s="112"/>
      <c r="E88" s="137"/>
      <c r="F88" s="144" t="s">
        <v>723</v>
      </c>
      <c r="G88" s="175"/>
    </row>
    <row r="89" spans="1:7" ht="51.75" thickBot="1" x14ac:dyDescent="0.3">
      <c r="A89" s="176" t="s">
        <v>722</v>
      </c>
      <c r="B89" s="150" t="s">
        <v>525</v>
      </c>
      <c r="C89" s="177" t="s">
        <v>724</v>
      </c>
      <c r="D89" s="112"/>
      <c r="E89" s="173" t="s">
        <v>725</v>
      </c>
      <c r="F89" s="146" t="s">
        <v>525</v>
      </c>
      <c r="G89" s="174"/>
    </row>
    <row r="90" spans="1:7" ht="15.75" thickBot="1" x14ac:dyDescent="0.3">
      <c r="A90" s="154"/>
      <c r="B90" s="154"/>
      <c r="C90" s="154"/>
      <c r="D90" s="112"/>
      <c r="E90" s="137"/>
      <c r="F90" s="144" t="s">
        <v>726</v>
      </c>
      <c r="G90" s="175"/>
    </row>
    <row r="91" spans="1:7" ht="26.25" thickBot="1" x14ac:dyDescent="0.3">
      <c r="A91" s="407" t="s">
        <v>87</v>
      </c>
      <c r="B91" s="408"/>
      <c r="C91" s="408"/>
      <c r="D91" s="112"/>
      <c r="E91" s="173" t="s">
        <v>727</v>
      </c>
      <c r="F91" s="146" t="s">
        <v>525</v>
      </c>
      <c r="G91" s="174"/>
    </row>
    <row r="92" spans="1:7" ht="15.75" thickBot="1" x14ac:dyDescent="0.3">
      <c r="A92" s="144" t="s">
        <v>521</v>
      </c>
      <c r="B92" s="178"/>
      <c r="C92" s="318" t="s">
        <v>522</v>
      </c>
      <c r="D92" s="112"/>
      <c r="E92" s="154"/>
      <c r="F92" s="154"/>
      <c r="G92" s="154"/>
    </row>
    <row r="93" spans="1:7" ht="15.75" thickBot="1" x14ac:dyDescent="0.3">
      <c r="A93" s="119"/>
      <c r="B93" s="144" t="s">
        <v>728</v>
      </c>
      <c r="C93" s="139"/>
      <c r="D93" s="112"/>
      <c r="E93" s="409" t="s">
        <v>729</v>
      </c>
      <c r="F93" s="409"/>
      <c r="G93" s="410"/>
    </row>
    <row r="94" spans="1:7" ht="26.25" thickBot="1" x14ac:dyDescent="0.3">
      <c r="A94" s="174" t="s">
        <v>730</v>
      </c>
      <c r="B94" s="146" t="s">
        <v>525</v>
      </c>
      <c r="C94" s="179" t="s">
        <v>731</v>
      </c>
      <c r="D94" s="112"/>
      <c r="E94" s="319" t="s">
        <v>521</v>
      </c>
      <c r="F94" s="180"/>
      <c r="G94" s="155" t="s">
        <v>522</v>
      </c>
    </row>
    <row r="95" spans="1:7" ht="15.75" thickBot="1" x14ac:dyDescent="0.3">
      <c r="A95" s="137"/>
      <c r="B95" s="144" t="s">
        <v>732</v>
      </c>
      <c r="C95" s="137"/>
      <c r="D95" s="112"/>
      <c r="E95" s="137"/>
      <c r="F95" s="181" t="s">
        <v>733</v>
      </c>
      <c r="G95" s="139"/>
    </row>
    <row r="96" spans="1:7" ht="26.25" thickBot="1" x14ac:dyDescent="0.3">
      <c r="A96" s="174" t="s">
        <v>734</v>
      </c>
      <c r="B96" s="146" t="s">
        <v>525</v>
      </c>
      <c r="C96" s="182" t="s">
        <v>735</v>
      </c>
      <c r="D96" s="112"/>
      <c r="E96" s="183" t="s">
        <v>736</v>
      </c>
      <c r="F96" s="127" t="s">
        <v>525</v>
      </c>
      <c r="G96" s="162" t="s">
        <v>737</v>
      </c>
    </row>
    <row r="97" spans="1:7" ht="15.75" thickBot="1" x14ac:dyDescent="0.3">
      <c r="A97" s="137"/>
      <c r="B97" s="144" t="s">
        <v>738</v>
      </c>
      <c r="C97" s="137"/>
      <c r="D97" s="112"/>
      <c r="E97" s="137"/>
      <c r="F97" s="184" t="s">
        <v>739</v>
      </c>
      <c r="G97" s="137"/>
    </row>
    <row r="98" spans="1:7" ht="26.25" thickBot="1" x14ac:dyDescent="0.3">
      <c r="A98" s="174" t="s">
        <v>740</v>
      </c>
      <c r="B98" s="146" t="s">
        <v>525</v>
      </c>
      <c r="C98" s="182" t="s">
        <v>741</v>
      </c>
      <c r="D98" s="112"/>
      <c r="E98" s="183" t="s">
        <v>742</v>
      </c>
      <c r="F98" s="127" t="s">
        <v>525</v>
      </c>
      <c r="G98" s="162" t="s">
        <v>743</v>
      </c>
    </row>
    <row r="99" spans="1:7" ht="15.75" thickBot="1" x14ac:dyDescent="0.3">
      <c r="A99" s="163"/>
      <c r="B99" s="163"/>
      <c r="C99" s="163"/>
      <c r="D99" s="112"/>
      <c r="E99" s="137"/>
      <c r="F99" s="184" t="s">
        <v>744</v>
      </c>
      <c r="G99" s="137"/>
    </row>
    <row r="100" spans="1:7" ht="26.25" thickBot="1" x14ac:dyDescent="0.3">
      <c r="A100" s="163"/>
      <c r="B100" s="163"/>
      <c r="C100" s="163"/>
      <c r="D100" s="112"/>
      <c r="E100" s="183" t="s">
        <v>745</v>
      </c>
      <c r="F100" s="127" t="s">
        <v>525</v>
      </c>
      <c r="G100" s="162" t="s">
        <v>746</v>
      </c>
    </row>
    <row r="101" spans="1:7" ht="15.75" thickBot="1" x14ac:dyDescent="0.3">
      <c r="A101" s="163"/>
      <c r="B101" s="163"/>
      <c r="C101" s="163"/>
      <c r="D101" s="112"/>
      <c r="E101" s="137"/>
      <c r="F101" s="184" t="s">
        <v>100</v>
      </c>
      <c r="G101" s="137"/>
    </row>
    <row r="102" spans="1:7" ht="25.5" x14ac:dyDescent="0.25">
      <c r="A102" s="163"/>
      <c r="B102" s="163"/>
      <c r="C102" s="163"/>
      <c r="D102" s="112"/>
      <c r="E102" s="185" t="s">
        <v>747</v>
      </c>
      <c r="F102" s="127" t="s">
        <v>525</v>
      </c>
      <c r="G102" s="158" t="s">
        <v>748</v>
      </c>
    </row>
    <row r="103" spans="1:7" ht="26.25" thickBot="1" x14ac:dyDescent="0.3">
      <c r="A103" s="163"/>
      <c r="B103" s="163"/>
      <c r="C103" s="163"/>
      <c r="D103" s="112"/>
      <c r="E103" s="186" t="s">
        <v>749</v>
      </c>
      <c r="F103" s="127" t="s">
        <v>525</v>
      </c>
      <c r="G103" s="160" t="s">
        <v>748</v>
      </c>
    </row>
    <row r="104" spans="1:7" ht="15.75" thickBot="1" x14ac:dyDescent="0.3">
      <c r="A104" s="163"/>
      <c r="B104" s="163"/>
      <c r="C104" s="163"/>
      <c r="D104" s="187"/>
      <c r="E104" s="110"/>
      <c r="F104" s="113"/>
      <c r="G104" s="114"/>
    </row>
  </sheetData>
  <mergeCells count="14">
    <mergeCell ref="E33:G33"/>
    <mergeCell ref="A1:C1"/>
    <mergeCell ref="E1:G1"/>
    <mergeCell ref="A3:C3"/>
    <mergeCell ref="E3:G3"/>
    <mergeCell ref="A26:C26"/>
    <mergeCell ref="A91:C91"/>
    <mergeCell ref="E93:G93"/>
    <mergeCell ref="E45:G45"/>
    <mergeCell ref="A56:C56"/>
    <mergeCell ref="E56:G56"/>
    <mergeCell ref="E71:G71"/>
    <mergeCell ref="A76:C76"/>
    <mergeCell ref="E78:G78"/>
  </mergeCells>
  <pageMargins left="0.70866141732283472" right="0.70866141732283472" top="0.74803149606299213" bottom="0.74803149606299213" header="0.31496062992125984" footer="0.31496062992125984"/>
  <pageSetup paperSize="9" scale="50" orientation="portrait" horizontalDpi="300" verticalDpi="300" r:id="rId1"/>
  <headerFooter alignWithMargins="0"/>
  <rowBreaks count="1" manualBreakCount="1">
    <brk id="54" max="16383" man="1"/>
  </rowBreaks>
  <colBreaks count="1" manualBreakCount="1">
    <brk id="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77"/>
  <sheetViews>
    <sheetView workbookViewId="0">
      <selection activeCell="J12" sqref="J12"/>
    </sheetView>
  </sheetViews>
  <sheetFormatPr baseColWidth="10" defaultColWidth="11" defaultRowHeight="15.75" x14ac:dyDescent="0.25"/>
  <cols>
    <col min="1" max="1" width="14.375" customWidth="1"/>
    <col min="2" max="2" width="22.5" customWidth="1"/>
    <col min="3" max="3" width="4.625" customWidth="1"/>
    <col min="4" max="4" width="4" customWidth="1"/>
    <col min="5" max="6" width="4.625" customWidth="1"/>
    <col min="7" max="7" width="4" customWidth="1"/>
    <col min="8" max="10" width="4.125" customWidth="1"/>
  </cols>
  <sheetData>
    <row r="1" spans="1:11" x14ac:dyDescent="0.25">
      <c r="A1" s="431" t="s">
        <v>750</v>
      </c>
      <c r="B1" s="433" t="s">
        <v>751</v>
      </c>
      <c r="C1" s="430" t="s">
        <v>752</v>
      </c>
      <c r="D1" s="430"/>
      <c r="E1" s="430"/>
      <c r="F1" s="430"/>
      <c r="G1" s="430" t="s">
        <v>753</v>
      </c>
      <c r="H1" s="430"/>
      <c r="I1" s="430"/>
      <c r="J1" s="430"/>
      <c r="K1" s="435" t="s">
        <v>754</v>
      </c>
    </row>
    <row r="2" spans="1:11" ht="87.75" customHeight="1" thickBot="1" x14ac:dyDescent="0.3">
      <c r="A2" s="432"/>
      <c r="B2" s="434"/>
      <c r="C2" s="311" t="s">
        <v>755</v>
      </c>
      <c r="D2" s="311" t="s">
        <v>756</v>
      </c>
      <c r="E2" s="311" t="s">
        <v>757</v>
      </c>
      <c r="F2" s="311" t="s">
        <v>758</v>
      </c>
      <c r="G2" s="298" t="s">
        <v>501</v>
      </c>
      <c r="H2" s="299" t="s">
        <v>354</v>
      </c>
      <c r="I2" s="300" t="s">
        <v>506</v>
      </c>
      <c r="J2" s="301" t="s">
        <v>509</v>
      </c>
      <c r="K2" s="436"/>
    </row>
    <row r="3" spans="1:11" x14ac:dyDescent="0.25">
      <c r="A3" s="293" t="s">
        <v>131</v>
      </c>
      <c r="B3" s="284" t="s">
        <v>759</v>
      </c>
      <c r="C3" s="293" t="s">
        <v>506</v>
      </c>
      <c r="D3" s="293" t="s">
        <v>506</v>
      </c>
      <c r="E3" s="293"/>
      <c r="F3" s="293"/>
      <c r="G3" s="294"/>
      <c r="H3" s="295"/>
      <c r="I3" s="296">
        <v>26</v>
      </c>
      <c r="J3" s="297"/>
      <c r="K3" s="291">
        <v>0.78790000000000004</v>
      </c>
    </row>
    <row r="4" spans="1:11" x14ac:dyDescent="0.25">
      <c r="A4" s="285" t="s">
        <v>131</v>
      </c>
      <c r="B4" s="283" t="s">
        <v>251</v>
      </c>
      <c r="C4" s="285" t="s">
        <v>506</v>
      </c>
      <c r="D4" s="285" t="s">
        <v>506</v>
      </c>
      <c r="E4" s="285"/>
      <c r="F4" s="285" t="s">
        <v>506</v>
      </c>
      <c r="G4" s="286"/>
      <c r="H4" s="287"/>
      <c r="I4" s="288">
        <v>28</v>
      </c>
      <c r="J4" s="289"/>
      <c r="K4" s="290">
        <v>1</v>
      </c>
    </row>
    <row r="5" spans="1:11" x14ac:dyDescent="0.25">
      <c r="A5" s="285" t="s">
        <v>181</v>
      </c>
      <c r="B5" s="282" t="s">
        <v>260</v>
      </c>
      <c r="C5" s="285" t="s">
        <v>509</v>
      </c>
      <c r="D5" s="285" t="s">
        <v>506</v>
      </c>
      <c r="E5" s="285"/>
      <c r="F5" s="285"/>
      <c r="G5" s="286"/>
      <c r="H5" s="287"/>
      <c r="I5" s="288">
        <v>11</v>
      </c>
      <c r="J5" s="313">
        <v>15</v>
      </c>
      <c r="K5" s="291">
        <v>0.91300000000000003</v>
      </c>
    </row>
    <row r="6" spans="1:11" x14ac:dyDescent="0.25">
      <c r="A6" s="285" t="s">
        <v>181</v>
      </c>
      <c r="B6" s="282" t="s">
        <v>601</v>
      </c>
      <c r="C6" s="285" t="s">
        <v>506</v>
      </c>
      <c r="D6" s="285"/>
      <c r="E6" s="285"/>
      <c r="F6" s="285"/>
      <c r="G6" s="286"/>
      <c r="H6" s="287"/>
      <c r="I6" s="288">
        <v>15</v>
      </c>
      <c r="J6" s="289"/>
      <c r="K6" s="291">
        <v>4.3499999999999997E-2</v>
      </c>
    </row>
    <row r="7" spans="1:11" x14ac:dyDescent="0.25">
      <c r="A7" s="285" t="s">
        <v>181</v>
      </c>
      <c r="B7" s="282" t="s">
        <v>166</v>
      </c>
      <c r="C7" s="285" t="s">
        <v>506</v>
      </c>
      <c r="D7" s="285" t="s">
        <v>506</v>
      </c>
      <c r="E7" s="285"/>
      <c r="F7" s="285"/>
      <c r="G7" s="286"/>
      <c r="H7" s="287"/>
      <c r="I7" s="288">
        <v>26</v>
      </c>
      <c r="J7" s="289"/>
      <c r="K7" s="291">
        <v>0.78790000000000004</v>
      </c>
    </row>
    <row r="8" spans="1:11" x14ac:dyDescent="0.25">
      <c r="A8" s="285" t="s">
        <v>181</v>
      </c>
      <c r="B8" s="282" t="s">
        <v>174</v>
      </c>
      <c r="C8" s="285"/>
      <c r="D8" s="285" t="s">
        <v>506</v>
      </c>
      <c r="E8" s="285"/>
      <c r="F8" s="285"/>
      <c r="G8" s="286"/>
      <c r="H8" s="287"/>
      <c r="I8" s="288">
        <v>11</v>
      </c>
      <c r="J8" s="289"/>
      <c r="K8" s="291">
        <v>0.33329999999999999</v>
      </c>
    </row>
    <row r="9" spans="1:11" x14ac:dyDescent="0.25">
      <c r="A9" s="285" t="s">
        <v>181</v>
      </c>
      <c r="B9" s="282" t="s">
        <v>760</v>
      </c>
      <c r="C9" s="285"/>
      <c r="D9" s="285" t="s">
        <v>506</v>
      </c>
      <c r="E9" s="285"/>
      <c r="F9" s="285"/>
      <c r="G9" s="286"/>
      <c r="H9" s="287"/>
      <c r="I9" s="288">
        <v>11</v>
      </c>
      <c r="J9" s="289"/>
      <c r="K9" s="291">
        <v>0.33329999999999999</v>
      </c>
    </row>
    <row r="10" spans="1:11" x14ac:dyDescent="0.25">
      <c r="A10" s="285" t="s">
        <v>69</v>
      </c>
      <c r="B10" s="282" t="s">
        <v>70</v>
      </c>
      <c r="C10" s="285" t="s">
        <v>506</v>
      </c>
      <c r="D10" s="285" t="s">
        <v>506</v>
      </c>
      <c r="E10" s="285" t="s">
        <v>506</v>
      </c>
      <c r="F10" s="285" t="s">
        <v>506</v>
      </c>
      <c r="G10" s="286"/>
      <c r="H10" s="287"/>
      <c r="I10" s="288">
        <v>33</v>
      </c>
      <c r="J10" s="289"/>
      <c r="K10" s="290">
        <v>1</v>
      </c>
    </row>
    <row r="11" spans="1:11" x14ac:dyDescent="0.25">
      <c r="A11" s="285" t="s">
        <v>69</v>
      </c>
      <c r="B11" s="282" t="s">
        <v>761</v>
      </c>
      <c r="C11" s="285" t="s">
        <v>506</v>
      </c>
      <c r="D11" s="285" t="s">
        <v>506</v>
      </c>
      <c r="E11" s="285" t="s">
        <v>506</v>
      </c>
      <c r="F11" s="285"/>
      <c r="G11" s="286"/>
      <c r="H11" s="287"/>
      <c r="I11" s="288">
        <v>31</v>
      </c>
      <c r="J11" s="289"/>
      <c r="K11" s="291">
        <v>0.93930000000000002</v>
      </c>
    </row>
    <row r="12" spans="1:11" x14ac:dyDescent="0.25">
      <c r="A12" s="285" t="s">
        <v>340</v>
      </c>
      <c r="B12" s="282" t="s">
        <v>80</v>
      </c>
      <c r="C12" s="285" t="s">
        <v>506</v>
      </c>
      <c r="D12" s="285" t="s">
        <v>506</v>
      </c>
      <c r="E12" s="285" t="s">
        <v>506</v>
      </c>
      <c r="F12" s="285" t="s">
        <v>506</v>
      </c>
      <c r="G12" s="286"/>
      <c r="H12" s="287"/>
      <c r="I12" s="288">
        <v>33</v>
      </c>
      <c r="J12" s="289"/>
      <c r="K12" s="290">
        <v>1</v>
      </c>
    </row>
    <row r="13" spans="1:11" x14ac:dyDescent="0.25">
      <c r="A13" s="285" t="s">
        <v>340</v>
      </c>
      <c r="B13" s="282" t="s">
        <v>762</v>
      </c>
      <c r="C13" s="285"/>
      <c r="D13" s="285" t="s">
        <v>506</v>
      </c>
      <c r="E13" s="285"/>
      <c r="F13" s="285"/>
      <c r="G13" s="286"/>
      <c r="H13" s="287"/>
      <c r="I13" s="288">
        <v>11</v>
      </c>
      <c r="J13" s="289"/>
      <c r="K13" s="291">
        <v>0.33329999999999999</v>
      </c>
    </row>
    <row r="14" spans="1:11" x14ac:dyDescent="0.25">
      <c r="A14" s="285" t="s">
        <v>113</v>
      </c>
      <c r="B14" s="282" t="s">
        <v>348</v>
      </c>
      <c r="C14" s="285" t="s">
        <v>354</v>
      </c>
      <c r="D14" s="285" t="s">
        <v>354</v>
      </c>
      <c r="E14" s="285" t="s">
        <v>354</v>
      </c>
      <c r="F14" s="285" t="s">
        <v>354</v>
      </c>
      <c r="G14" s="286"/>
      <c r="H14" s="287">
        <v>33</v>
      </c>
      <c r="I14" s="288"/>
      <c r="J14" s="289"/>
      <c r="K14" s="290">
        <v>1</v>
      </c>
    </row>
    <row r="15" spans="1:11" x14ac:dyDescent="0.25">
      <c r="A15" s="285" t="s">
        <v>729</v>
      </c>
      <c r="B15" s="282" t="s">
        <v>100</v>
      </c>
      <c r="C15" s="285" t="s">
        <v>354</v>
      </c>
      <c r="D15" s="285" t="s">
        <v>354</v>
      </c>
      <c r="E15" s="285" t="s">
        <v>354</v>
      </c>
      <c r="F15" s="285" t="s">
        <v>354</v>
      </c>
      <c r="G15" s="286"/>
      <c r="H15" s="287">
        <v>33</v>
      </c>
      <c r="I15" s="288"/>
      <c r="J15" s="289"/>
      <c r="K15" s="290">
        <v>1</v>
      </c>
    </row>
    <row r="16" spans="1:11" ht="22.5" x14ac:dyDescent="0.25">
      <c r="A16" s="285" t="s">
        <v>93</v>
      </c>
      <c r="B16" s="282" t="s">
        <v>763</v>
      </c>
      <c r="C16" s="285" t="s">
        <v>506</v>
      </c>
      <c r="D16" s="285" t="s">
        <v>506</v>
      </c>
      <c r="E16" s="285" t="s">
        <v>506</v>
      </c>
      <c r="F16" s="285" t="s">
        <v>506</v>
      </c>
      <c r="G16" s="286"/>
      <c r="H16" s="287"/>
      <c r="I16" s="288">
        <v>33</v>
      </c>
      <c r="J16" s="289"/>
      <c r="K16" s="290">
        <v>1</v>
      </c>
    </row>
    <row r="17" spans="1:11" x14ac:dyDescent="0.25">
      <c r="A17" s="285" t="s">
        <v>93</v>
      </c>
      <c r="B17" s="282" t="s">
        <v>764</v>
      </c>
      <c r="C17" s="285" t="s">
        <v>506</v>
      </c>
      <c r="D17" s="285" t="s">
        <v>506</v>
      </c>
      <c r="E17" s="285" t="s">
        <v>506</v>
      </c>
      <c r="F17" s="285" t="s">
        <v>506</v>
      </c>
      <c r="G17" s="286"/>
      <c r="H17" s="287"/>
      <c r="I17" s="288">
        <v>33</v>
      </c>
      <c r="J17" s="289"/>
      <c r="K17" s="290">
        <v>1</v>
      </c>
    </row>
    <row r="18" spans="1:11" x14ac:dyDescent="0.25">
      <c r="A18" s="285" t="s">
        <v>104</v>
      </c>
      <c r="B18" s="282" t="s">
        <v>237</v>
      </c>
      <c r="C18" s="285" t="s">
        <v>506</v>
      </c>
      <c r="D18" s="285" t="s">
        <v>506</v>
      </c>
      <c r="E18" s="285" t="s">
        <v>506</v>
      </c>
      <c r="F18" s="285" t="s">
        <v>506</v>
      </c>
      <c r="G18" s="286"/>
      <c r="H18" s="287"/>
      <c r="I18" s="288">
        <v>33</v>
      </c>
      <c r="J18" s="289"/>
      <c r="K18" s="290">
        <v>1</v>
      </c>
    </row>
    <row r="19" spans="1:11" ht="22.5" x14ac:dyDescent="0.25">
      <c r="A19" s="285" t="s">
        <v>104</v>
      </c>
      <c r="B19" s="282" t="s">
        <v>765</v>
      </c>
      <c r="C19" s="285"/>
      <c r="D19" s="285"/>
      <c r="E19" s="285"/>
      <c r="F19" s="285" t="s">
        <v>506</v>
      </c>
      <c r="G19" s="286"/>
      <c r="H19" s="287"/>
      <c r="I19" s="288">
        <v>2</v>
      </c>
      <c r="J19" s="289"/>
      <c r="K19" s="291">
        <v>6.0600000000000001E-2</v>
      </c>
    </row>
    <row r="20" spans="1:11" ht="22.5" x14ac:dyDescent="0.25">
      <c r="A20" s="285" t="s">
        <v>144</v>
      </c>
      <c r="B20" s="282" t="s">
        <v>766</v>
      </c>
      <c r="C20" s="285"/>
      <c r="D20" s="285" t="s">
        <v>506</v>
      </c>
      <c r="E20" s="285"/>
      <c r="F20" s="285"/>
      <c r="G20" s="286"/>
      <c r="H20" s="287"/>
      <c r="I20" s="288">
        <v>11</v>
      </c>
      <c r="J20" s="289"/>
      <c r="K20" s="291">
        <v>0.33329999999999999</v>
      </c>
    </row>
    <row r="21" spans="1:11" x14ac:dyDescent="0.25">
      <c r="A21" s="285" t="s">
        <v>144</v>
      </c>
      <c r="B21" s="282" t="s">
        <v>767</v>
      </c>
      <c r="C21" s="285"/>
      <c r="D21" s="285"/>
      <c r="E21" s="285"/>
      <c r="F21" s="285" t="s">
        <v>506</v>
      </c>
      <c r="G21" s="286"/>
      <c r="H21" s="287"/>
      <c r="I21" s="288">
        <v>2</v>
      </c>
      <c r="J21" s="289"/>
      <c r="K21" s="291">
        <v>6.0600000000000001E-2</v>
      </c>
    </row>
    <row r="22" spans="1:11" x14ac:dyDescent="0.25">
      <c r="A22" s="285" t="s">
        <v>50</v>
      </c>
      <c r="B22" s="282" t="s">
        <v>201</v>
      </c>
      <c r="C22" s="285" t="s">
        <v>506</v>
      </c>
      <c r="D22" s="285" t="s">
        <v>506</v>
      </c>
      <c r="E22" s="285" t="s">
        <v>506</v>
      </c>
      <c r="F22" s="285" t="s">
        <v>506</v>
      </c>
      <c r="G22" s="286"/>
      <c r="H22" s="287"/>
      <c r="I22" s="292">
        <v>33</v>
      </c>
      <c r="J22" s="289"/>
      <c r="K22" s="290">
        <v>1</v>
      </c>
    </row>
    <row r="23" spans="1:11" ht="22.5" x14ac:dyDescent="0.25">
      <c r="A23" s="285" t="s">
        <v>87</v>
      </c>
      <c r="B23" s="282" t="s">
        <v>768</v>
      </c>
      <c r="C23" s="285" t="s">
        <v>506</v>
      </c>
      <c r="D23" s="285" t="s">
        <v>506</v>
      </c>
      <c r="E23" s="285" t="s">
        <v>506</v>
      </c>
      <c r="F23" s="285" t="s">
        <v>506</v>
      </c>
      <c r="G23" s="286"/>
      <c r="H23" s="287"/>
      <c r="I23" s="292">
        <v>33</v>
      </c>
      <c r="J23" s="285"/>
      <c r="K23" s="290">
        <v>1</v>
      </c>
    </row>
    <row r="24" spans="1:11" x14ac:dyDescent="0.25">
      <c r="A24" s="285"/>
      <c r="B24" s="285"/>
      <c r="C24" s="285"/>
      <c r="D24" s="285"/>
      <c r="E24" s="285"/>
      <c r="F24" s="285"/>
      <c r="G24" s="286"/>
      <c r="H24" s="287"/>
      <c r="I24" s="292"/>
      <c r="J24" s="285"/>
      <c r="K24" s="291"/>
    </row>
    <row r="25" spans="1:11" x14ac:dyDescent="0.25">
      <c r="A25" s="281"/>
      <c r="B25" s="281"/>
      <c r="C25" s="281"/>
      <c r="D25" s="281"/>
      <c r="E25" s="281"/>
      <c r="F25" s="281"/>
      <c r="G25" s="281"/>
      <c r="H25" s="281"/>
      <c r="I25" s="281"/>
      <c r="J25" s="281"/>
      <c r="K25" s="281"/>
    </row>
    <row r="26" spans="1:11" x14ac:dyDescent="0.25">
      <c r="A26" s="281"/>
      <c r="B26" s="281"/>
      <c r="C26" s="281"/>
      <c r="D26" s="281"/>
      <c r="E26" s="281"/>
      <c r="F26" s="281"/>
      <c r="G26" s="281"/>
      <c r="H26" s="281"/>
      <c r="I26" s="281"/>
      <c r="J26" s="281"/>
      <c r="K26" s="281"/>
    </row>
    <row r="27" spans="1:11" x14ac:dyDescent="0.25">
      <c r="A27" s="281"/>
      <c r="B27" s="281"/>
      <c r="C27" s="281"/>
      <c r="D27" s="281"/>
      <c r="E27" s="281"/>
      <c r="F27" s="281"/>
      <c r="G27" s="281"/>
      <c r="H27" s="281"/>
      <c r="I27" s="281"/>
      <c r="J27" s="281"/>
      <c r="K27" s="281"/>
    </row>
    <row r="28" spans="1:11" x14ac:dyDescent="0.25">
      <c r="A28" s="281"/>
      <c r="B28" s="281"/>
      <c r="C28" s="281"/>
      <c r="D28" s="281"/>
      <c r="E28" s="281"/>
      <c r="F28" s="281"/>
      <c r="G28" s="281"/>
      <c r="H28" s="281"/>
      <c r="I28" s="281"/>
      <c r="J28" s="281"/>
      <c r="K28" s="281"/>
    </row>
    <row r="29" spans="1:11" x14ac:dyDescent="0.25">
      <c r="A29" s="281"/>
      <c r="B29" s="281"/>
      <c r="C29" s="281"/>
      <c r="D29" s="281"/>
      <c r="E29" s="281"/>
      <c r="F29" s="281"/>
      <c r="G29" s="281"/>
      <c r="H29" s="281"/>
      <c r="I29" s="281"/>
      <c r="J29" s="281"/>
      <c r="K29" s="281"/>
    </row>
    <row r="30" spans="1:11" x14ac:dyDescent="0.25">
      <c r="A30" s="281"/>
      <c r="B30" s="281"/>
      <c r="C30" s="281"/>
      <c r="D30" s="281"/>
      <c r="E30" s="281"/>
      <c r="F30" s="281"/>
      <c r="G30" s="281"/>
      <c r="H30" s="281"/>
      <c r="I30" s="281"/>
      <c r="J30" s="281"/>
      <c r="K30" s="281"/>
    </row>
    <row r="31" spans="1:11" x14ac:dyDescent="0.25">
      <c r="A31" s="281"/>
      <c r="B31" s="281"/>
      <c r="C31" s="281"/>
      <c r="D31" s="281"/>
      <c r="E31" s="281"/>
      <c r="F31" s="281"/>
      <c r="G31" s="281"/>
      <c r="H31" s="281"/>
      <c r="I31" s="281"/>
      <c r="J31" s="281"/>
      <c r="K31" s="281"/>
    </row>
    <row r="32" spans="1:11" x14ac:dyDescent="0.25">
      <c r="A32" s="281"/>
      <c r="B32" s="281"/>
      <c r="C32" s="281"/>
      <c r="D32" s="281"/>
      <c r="E32" s="281"/>
      <c r="F32" s="281"/>
      <c r="G32" s="281"/>
      <c r="H32" s="281"/>
      <c r="I32" s="281"/>
      <c r="J32" s="281"/>
      <c r="K32" s="281"/>
    </row>
    <row r="33" spans="1:11" x14ac:dyDescent="0.25">
      <c r="A33" s="281"/>
      <c r="B33" s="281"/>
      <c r="C33" s="281"/>
      <c r="D33" s="281"/>
      <c r="E33" s="281"/>
      <c r="F33" s="281"/>
      <c r="G33" s="281"/>
      <c r="H33" s="281"/>
      <c r="I33" s="281"/>
      <c r="J33" s="281"/>
      <c r="K33" s="281"/>
    </row>
    <row r="34" spans="1:11" x14ac:dyDescent="0.25">
      <c r="A34" s="281"/>
      <c r="B34" s="281"/>
      <c r="C34" s="281"/>
      <c r="D34" s="281"/>
      <c r="E34" s="281"/>
      <c r="F34" s="281"/>
      <c r="G34" s="281"/>
      <c r="H34" s="281"/>
      <c r="I34" s="281"/>
      <c r="J34" s="281"/>
      <c r="K34" s="281"/>
    </row>
    <row r="35" spans="1:11" x14ac:dyDescent="0.25">
      <c r="A35" s="281"/>
      <c r="B35" s="281"/>
      <c r="C35" s="281"/>
      <c r="D35" s="281"/>
      <c r="E35" s="281"/>
      <c r="F35" s="281"/>
      <c r="G35" s="281"/>
      <c r="H35" s="281"/>
      <c r="I35" s="281"/>
      <c r="J35" s="281"/>
      <c r="K35" s="281"/>
    </row>
    <row r="36" spans="1:11" x14ac:dyDescent="0.25">
      <c r="A36" s="281"/>
      <c r="B36" s="281"/>
      <c r="C36" s="281"/>
      <c r="D36" s="281"/>
      <c r="E36" s="281"/>
      <c r="F36" s="281"/>
      <c r="G36" s="281"/>
      <c r="H36" s="281"/>
      <c r="I36" s="281"/>
      <c r="J36" s="281"/>
      <c r="K36" s="281"/>
    </row>
    <row r="37" spans="1:11" x14ac:dyDescent="0.25">
      <c r="A37" s="281"/>
      <c r="B37" s="281"/>
      <c r="C37" s="281"/>
      <c r="D37" s="281"/>
      <c r="E37" s="281"/>
      <c r="F37" s="281"/>
      <c r="G37" s="281"/>
      <c r="H37" s="281"/>
      <c r="I37" s="281"/>
      <c r="J37" s="281"/>
      <c r="K37" s="281"/>
    </row>
    <row r="38" spans="1:11" x14ac:dyDescent="0.25">
      <c r="A38" s="281"/>
      <c r="B38" s="281"/>
      <c r="C38" s="281"/>
      <c r="D38" s="281"/>
      <c r="E38" s="281"/>
      <c r="F38" s="281"/>
      <c r="G38" s="281"/>
      <c r="H38" s="281"/>
      <c r="I38" s="281"/>
      <c r="J38" s="281"/>
      <c r="K38" s="281"/>
    </row>
    <row r="39" spans="1:11" x14ac:dyDescent="0.25">
      <c r="A39" s="281"/>
      <c r="B39" s="281"/>
      <c r="C39" s="281"/>
      <c r="D39" s="281"/>
      <c r="E39" s="281"/>
      <c r="F39" s="281"/>
      <c r="G39" s="281"/>
      <c r="H39" s="281"/>
      <c r="I39" s="281"/>
      <c r="J39" s="281"/>
      <c r="K39" s="281"/>
    </row>
    <row r="40" spans="1:11" x14ac:dyDescent="0.25">
      <c r="A40" s="281"/>
      <c r="B40" s="281"/>
      <c r="C40" s="281"/>
      <c r="D40" s="281"/>
      <c r="E40" s="281"/>
      <c r="F40" s="281"/>
      <c r="G40" s="281"/>
      <c r="H40" s="281"/>
      <c r="I40" s="281"/>
      <c r="J40" s="281"/>
      <c r="K40" s="281"/>
    </row>
    <row r="41" spans="1:11" x14ac:dyDescent="0.25">
      <c r="A41" s="281"/>
      <c r="B41" s="281"/>
      <c r="C41" s="281"/>
      <c r="D41" s="281"/>
      <c r="E41" s="281"/>
      <c r="F41" s="281"/>
      <c r="G41" s="281"/>
      <c r="H41" s="281"/>
      <c r="I41" s="281"/>
      <c r="J41" s="281"/>
      <c r="K41" s="281"/>
    </row>
    <row r="42" spans="1:11" x14ac:dyDescent="0.25">
      <c r="A42" s="281"/>
      <c r="B42" s="281"/>
      <c r="C42" s="281"/>
      <c r="D42" s="281"/>
      <c r="E42" s="281"/>
      <c r="F42" s="281"/>
      <c r="G42" s="281"/>
      <c r="H42" s="281"/>
      <c r="I42" s="281"/>
      <c r="J42" s="281"/>
      <c r="K42" s="281"/>
    </row>
    <row r="43" spans="1:11" x14ac:dyDescent="0.25">
      <c r="A43" s="281"/>
      <c r="B43" s="281"/>
      <c r="C43" s="281"/>
      <c r="D43" s="281"/>
      <c r="E43" s="281"/>
      <c r="F43" s="281"/>
      <c r="G43" s="281"/>
      <c r="H43" s="281"/>
      <c r="I43" s="281"/>
      <c r="J43" s="281"/>
      <c r="K43" s="281"/>
    </row>
    <row r="44" spans="1:11" x14ac:dyDescent="0.25">
      <c r="A44" s="281"/>
      <c r="B44" s="281"/>
      <c r="C44" s="281"/>
      <c r="D44" s="281"/>
      <c r="E44" s="281"/>
      <c r="F44" s="281"/>
      <c r="G44" s="281"/>
      <c r="H44" s="281"/>
      <c r="I44" s="281"/>
      <c r="J44" s="281"/>
      <c r="K44" s="281"/>
    </row>
    <row r="45" spans="1:11" x14ac:dyDescent="0.25">
      <c r="A45" s="281"/>
    </row>
    <row r="46" spans="1:11" x14ac:dyDescent="0.25">
      <c r="A46" s="281"/>
    </row>
    <row r="47" spans="1:11" x14ac:dyDescent="0.25">
      <c r="A47" s="281"/>
    </row>
    <row r="48" spans="1:11" x14ac:dyDescent="0.25">
      <c r="A48" s="281"/>
    </row>
    <row r="49" spans="1:1" x14ac:dyDescent="0.25">
      <c r="A49" s="281"/>
    </row>
    <row r="50" spans="1:1" x14ac:dyDescent="0.25">
      <c r="A50" s="281"/>
    </row>
    <row r="51" spans="1:1" x14ac:dyDescent="0.25">
      <c r="A51" s="281"/>
    </row>
    <row r="52" spans="1:1" x14ac:dyDescent="0.25">
      <c r="A52" s="281"/>
    </row>
    <row r="53" spans="1:1" x14ac:dyDescent="0.25">
      <c r="A53" s="281"/>
    </row>
    <row r="54" spans="1:1" x14ac:dyDescent="0.25">
      <c r="A54" s="281"/>
    </row>
    <row r="55" spans="1:1" x14ac:dyDescent="0.25">
      <c r="A55" s="281"/>
    </row>
    <row r="56" spans="1:1" x14ac:dyDescent="0.25">
      <c r="A56" s="281"/>
    </row>
    <row r="57" spans="1:1" x14ac:dyDescent="0.25">
      <c r="A57" s="281"/>
    </row>
    <row r="58" spans="1:1" x14ac:dyDescent="0.25">
      <c r="A58" s="281"/>
    </row>
    <row r="59" spans="1:1" x14ac:dyDescent="0.25">
      <c r="A59" s="281"/>
    </row>
    <row r="60" spans="1:1" x14ac:dyDescent="0.25">
      <c r="A60" s="281"/>
    </row>
    <row r="61" spans="1:1" x14ac:dyDescent="0.25">
      <c r="A61" s="281"/>
    </row>
    <row r="62" spans="1:1" x14ac:dyDescent="0.25">
      <c r="A62" s="281"/>
    </row>
    <row r="63" spans="1:1" x14ac:dyDescent="0.25">
      <c r="A63" s="281"/>
    </row>
    <row r="64" spans="1:1" x14ac:dyDescent="0.25">
      <c r="A64" s="281"/>
    </row>
    <row r="65" spans="1:1" x14ac:dyDescent="0.25">
      <c r="A65" s="281"/>
    </row>
    <row r="66" spans="1:1" x14ac:dyDescent="0.25">
      <c r="A66" s="281"/>
    </row>
    <row r="67" spans="1:1" x14ac:dyDescent="0.25">
      <c r="A67" s="281"/>
    </row>
    <row r="68" spans="1:1" x14ac:dyDescent="0.25">
      <c r="A68" s="281"/>
    </row>
    <row r="69" spans="1:1" x14ac:dyDescent="0.25">
      <c r="A69" s="281"/>
    </row>
    <row r="70" spans="1:1" x14ac:dyDescent="0.25">
      <c r="A70" s="281"/>
    </row>
    <row r="71" spans="1:1" x14ac:dyDescent="0.25">
      <c r="A71" s="281"/>
    </row>
    <row r="72" spans="1:1" x14ac:dyDescent="0.25">
      <c r="A72" s="281"/>
    </row>
    <row r="73" spans="1:1" x14ac:dyDescent="0.25">
      <c r="A73" s="281"/>
    </row>
    <row r="74" spans="1:1" x14ac:dyDescent="0.25">
      <c r="A74" s="281"/>
    </row>
    <row r="75" spans="1:1" x14ac:dyDescent="0.25">
      <c r="A75" s="281"/>
    </row>
    <row r="76" spans="1:1" x14ac:dyDescent="0.25">
      <c r="A76" s="281"/>
    </row>
    <row r="77" spans="1:1" x14ac:dyDescent="0.25">
      <c r="A77" s="281"/>
    </row>
  </sheetData>
  <mergeCells count="5">
    <mergeCell ref="C1:F1"/>
    <mergeCell ref="G1:J1"/>
    <mergeCell ref="A1:A2"/>
    <mergeCell ref="B1:B2"/>
    <mergeCell ref="K1:K2"/>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11</vt:i4>
      </vt:variant>
    </vt:vector>
  </HeadingPairs>
  <TitlesOfParts>
    <vt:vector size="20" baseType="lpstr">
      <vt:lpstr>VISITANTES</vt:lpstr>
      <vt:lpstr>SERVICIOS GENERALES</vt:lpstr>
      <vt:lpstr>CONDUCTORES</vt:lpstr>
      <vt:lpstr>AREA ADMINISTRATIVA</vt:lpstr>
      <vt:lpstr>Instructivo</vt:lpstr>
      <vt:lpstr>Contratistas</vt:lpstr>
      <vt:lpstr>T - Calificación</vt:lpstr>
      <vt:lpstr>T - Riesgos y Peligros</vt:lpstr>
      <vt:lpstr>PRIORIZACION RIESGOS</vt:lpstr>
      <vt:lpstr>Aceptabilidad</vt:lpstr>
      <vt:lpstr>'T - Calificación'!Área_de_impresión</vt:lpstr>
      <vt:lpstr>Consecuencias</vt:lpstr>
      <vt:lpstr>Deficiencia</vt:lpstr>
      <vt:lpstr>Exposicion</vt:lpstr>
      <vt:lpstr>I</vt:lpstr>
      <vt:lpstr>II</vt:lpstr>
      <vt:lpstr>III</vt:lpstr>
      <vt:lpstr>IV</vt:lpstr>
      <vt:lpstr>Probabilidad</vt:lpstr>
      <vt:lpstr>Riesgo</vt:lpstr>
    </vt:vector>
  </TitlesOfParts>
  <Manager/>
  <Company>AXA COLPATRIA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Yenifer Alejandra Suarez Monico</dc:creator>
  <cp:keywords/>
  <dc:description/>
  <cp:lastModifiedBy>Máximo Cortes</cp:lastModifiedBy>
  <cp:revision/>
  <dcterms:created xsi:type="dcterms:W3CDTF">2017-01-12T16:09:09Z</dcterms:created>
  <dcterms:modified xsi:type="dcterms:W3CDTF">2022-03-17T11:46:11Z</dcterms:modified>
  <cp:category/>
  <cp:contentStatus/>
</cp:coreProperties>
</file>