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copas\Downloads\revision documental\PROCESO HSEQ\"/>
    </mc:Choice>
  </mc:AlternateContent>
  <xr:revisionPtr revIDLastSave="0" documentId="13_ncr:1_{36B568EF-7717-4B03-90F9-D3D344D4EECE}" xr6:coauthVersionLast="47" xr6:coauthVersionMax="47" xr10:uidLastSave="{00000000-0000-0000-0000-000000000000}"/>
  <bookViews>
    <workbookView xWindow="-120" yWindow="-120" windowWidth="29040" windowHeight="15720" firstSheet="3" activeTab="3" xr2:uid="{00000000-000D-0000-FFFF-FFFF00000000}"/>
  </bookViews>
  <sheets>
    <sheet name="Instructivo" sheetId="1" r:id="rId1"/>
    <sheet name="T - Calificación" sheetId="4" r:id="rId2"/>
    <sheet name="T - Riesgos y Peligros" sheetId="5" r:id="rId3"/>
    <sheet name="PRIORIZACION RIESGOS" sheetId="12" r:id="rId4"/>
    <sheet name="AREA ADMINISTRATIVA" sheetId="7" r:id="rId5"/>
    <sheet name="CONDUCTORES - USUARIOS" sheetId="10" r:id="rId6"/>
    <sheet name="SERVICIOS GENERALES" sheetId="11" r:id="rId7"/>
    <sheet name="VISITANTES" sheetId="13" r:id="rId8"/>
    <sheet name="Contratistas" sheetId="3" state="hidden" r:id="rId9"/>
  </sheets>
  <externalReferences>
    <externalReference r:id="rId10"/>
  </externalReferences>
  <definedNames>
    <definedName name="_xlnm._FilterDatabase" localSheetId="4" hidden="1">'AREA ADMINISTRATIVA'!$B$10:$AE$25</definedName>
    <definedName name="_xlnm._FilterDatabase" localSheetId="5" hidden="1">'CONDUCTORES - USUARIOS'!$B$7:$AI$23</definedName>
    <definedName name="_xlnm._FilterDatabase" localSheetId="8" hidden="1">Contratistas!$A$7:$IK$32</definedName>
    <definedName name="_xlnm._FilterDatabase" localSheetId="6" hidden="1">'SERVICIOS GENERALES'!$B$7:$AI$21</definedName>
    <definedName name="_xlnm._FilterDatabase" localSheetId="7" hidden="1">VISITANTES!$B$7:$AI$15</definedName>
    <definedName name="Aceptabilidad">'T - Calificación'!$B$49:$B$52</definedName>
    <definedName name="_xlnm.Print_Area" localSheetId="1">'T - Calificación'!$A$1:$AZ$52</definedName>
    <definedName name="Consecuencias" localSheetId="2">'[1]T - Calificación'!$B$32:$B$35</definedName>
    <definedName name="Consecuencias">'T - Calificación'!$B$32:$B$35</definedName>
    <definedName name="Deficiencia" localSheetId="2">'[1]T - Calificación'!$B$8:$B$11</definedName>
    <definedName name="Deficiencia">'T - Calificación'!$B$8:$B$11</definedName>
    <definedName name="Exposicion" localSheetId="2">'[1]T - Calificación'!$B$16:$B$19</definedName>
    <definedName name="Exposicion">'T - Calificación'!$B$16:$B$19</definedName>
    <definedName name="I">'T - Calificación'!$B$49</definedName>
    <definedName name="II">'T - Calificación'!$B$50</definedName>
    <definedName name="III">'T - Calificación'!$B$51</definedName>
    <definedName name="IV">'T - Calificación'!$B$52</definedName>
    <definedName name="N.C" localSheetId="4">#REF!</definedName>
    <definedName name="N.C" localSheetId="5">#REF!</definedName>
    <definedName name="N.C" localSheetId="6">#REF!</definedName>
    <definedName name="N.C" localSheetId="7">#REF!</definedName>
    <definedName name="N.C">#REF!</definedName>
    <definedName name="Probabilidad">'T - Calificación'!$A$24:$A$27</definedName>
    <definedName name="Riesgo">'T - Calificación'!$A$41:$A$44</definedName>
    <definedName name="RIESGOS">'[1]T - Riesgos para Base'!$A$2:$L$2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8" i="10" l="1"/>
  <c r="T19" i="7"/>
  <c r="Q24" i="7"/>
  <c r="Q22" i="10"/>
  <c r="Q9" i="11"/>
  <c r="Q14" i="13"/>
  <c r="S13" i="10"/>
  <c r="T13" i="10" s="1"/>
  <c r="U13" i="10" s="1"/>
  <c r="Q13" i="10"/>
  <c r="S12" i="10"/>
  <c r="T12" i="10" s="1"/>
  <c r="U12" i="10" s="1"/>
  <c r="Q12" i="10"/>
  <c r="P15" i="13"/>
  <c r="S15" i="13" s="1"/>
  <c r="T15" i="13" s="1"/>
  <c r="U15" i="13" s="1"/>
  <c r="T14" i="13"/>
  <c r="U14" i="13" s="1"/>
  <c r="P13" i="13"/>
  <c r="S13" i="13" s="1"/>
  <c r="T13" i="13" s="1"/>
  <c r="U13" i="13" s="1"/>
  <c r="P12" i="13"/>
  <c r="S12" i="13" s="1"/>
  <c r="T12" i="13" s="1"/>
  <c r="U12" i="13" s="1"/>
  <c r="P11" i="13"/>
  <c r="S11" i="13" s="1"/>
  <c r="T11" i="13" s="1"/>
  <c r="U11" i="13" s="1"/>
  <c r="P10" i="13"/>
  <c r="S10" i="13" s="1"/>
  <c r="T10" i="13" s="1"/>
  <c r="U10" i="13" s="1"/>
  <c r="P9" i="13"/>
  <c r="Q9" i="13" s="1"/>
  <c r="S8" i="13"/>
  <c r="T8" i="13" s="1"/>
  <c r="U8" i="13" s="1"/>
  <c r="Q8" i="13"/>
  <c r="S14" i="10"/>
  <c r="T14" i="10" s="1"/>
  <c r="U14" i="10" s="1"/>
  <c r="Q14" i="10"/>
  <c r="P18" i="10"/>
  <c r="S18" i="10" s="1"/>
  <c r="T18" i="10" s="1"/>
  <c r="U18" i="10" s="1"/>
  <c r="P19" i="10"/>
  <c r="Q19" i="10" s="1"/>
  <c r="S10" i="10"/>
  <c r="T10" i="10" s="1"/>
  <c r="U10" i="10" s="1"/>
  <c r="Q10" i="10"/>
  <c r="Q13" i="13" l="1"/>
  <c r="S19" i="10"/>
  <c r="T19" i="10" s="1"/>
  <c r="U19" i="10" s="1"/>
  <c r="T22" i="10"/>
  <c r="U22" i="10" s="1"/>
  <c r="Q18" i="10"/>
  <c r="Q11" i="13"/>
  <c r="S9" i="13"/>
  <c r="T9" i="13" s="1"/>
  <c r="U9" i="13" s="1"/>
  <c r="Q10" i="13"/>
  <c r="Q12" i="13"/>
  <c r="Q15" i="13"/>
  <c r="S11" i="10" l="1"/>
  <c r="T11" i="10" s="1"/>
  <c r="U11" i="10" s="1"/>
  <c r="Q11" i="10"/>
  <c r="S13" i="11"/>
  <c r="T13" i="11" s="1"/>
  <c r="U13" i="11" s="1"/>
  <c r="Q13" i="11"/>
  <c r="P18" i="11"/>
  <c r="S18" i="11" s="1"/>
  <c r="T18" i="11" s="1"/>
  <c r="U18" i="11" s="1"/>
  <c r="P17" i="11"/>
  <c r="S17" i="11" s="1"/>
  <c r="T17" i="11" s="1"/>
  <c r="U17" i="11" s="1"/>
  <c r="P16" i="11"/>
  <c r="S16" i="11" s="1"/>
  <c r="T16" i="11" s="1"/>
  <c r="U16" i="11" s="1"/>
  <c r="Q16" i="11" l="1"/>
  <c r="Q17" i="11"/>
  <c r="Q18" i="11"/>
  <c r="S12" i="11" l="1"/>
  <c r="T12" i="11" s="1"/>
  <c r="U12" i="11" s="1"/>
  <c r="Q12" i="11"/>
  <c r="T9" i="11"/>
  <c r="U9" i="11" s="1"/>
  <c r="T24" i="7"/>
  <c r="U24" i="7" s="1"/>
  <c r="P22" i="7" l="1"/>
  <c r="S22" i="7" s="1"/>
  <c r="T22" i="7" s="1"/>
  <c r="U22" i="7" s="1"/>
  <c r="S16" i="7"/>
  <c r="T16" i="7" s="1"/>
  <c r="U16" i="7" s="1"/>
  <c r="Q16" i="7"/>
  <c r="S17" i="7"/>
  <c r="T17" i="7" s="1"/>
  <c r="U17" i="7" s="1"/>
  <c r="Q17" i="7"/>
  <c r="S12" i="7"/>
  <c r="Q12" i="7"/>
  <c r="S13" i="7"/>
  <c r="T13" i="7" s="1"/>
  <c r="U13" i="7" s="1"/>
  <c r="Q13" i="7"/>
  <c r="T12" i="7" l="1"/>
  <c r="U12" i="7" s="1"/>
  <c r="Q22" i="7"/>
  <c r="S15" i="7" l="1"/>
  <c r="T15" i="7" s="1"/>
  <c r="Q15" i="7"/>
  <c r="S14" i="7"/>
  <c r="T14" i="7" s="1"/>
  <c r="Q14" i="7"/>
  <c r="Q11" i="7"/>
  <c r="S11" i="7" l="1"/>
  <c r="T11" i="7" s="1"/>
  <c r="P15" i="11"/>
  <c r="S15" i="11" s="1"/>
  <c r="T15" i="11" s="1"/>
  <c r="U15" i="11" s="1"/>
  <c r="P14" i="11"/>
  <c r="S14" i="11" s="1"/>
  <c r="T14" i="11" s="1"/>
  <c r="U14" i="11" s="1"/>
  <c r="S11" i="11"/>
  <c r="T11" i="11" s="1"/>
  <c r="U11" i="11" s="1"/>
  <c r="S10" i="11"/>
  <c r="T10" i="11" s="1"/>
  <c r="U10" i="11" s="1"/>
  <c r="P23" i="10"/>
  <c r="S23" i="10" s="1"/>
  <c r="T23" i="10" s="1"/>
  <c r="U23" i="10" s="1"/>
  <c r="P15" i="10"/>
  <c r="Q15" i="10" s="1"/>
  <c r="Q9" i="10"/>
  <c r="S8" i="10"/>
  <c r="T8" i="10" s="1"/>
  <c r="U8" i="10" s="1"/>
  <c r="P20" i="11"/>
  <c r="S20" i="11" s="1"/>
  <c r="T20" i="11" s="1"/>
  <c r="U20" i="11" s="1"/>
  <c r="P20" i="10"/>
  <c r="S20" i="10" s="1"/>
  <c r="T20" i="10" s="1"/>
  <c r="U20" i="10" s="1"/>
  <c r="P16" i="10"/>
  <c r="S16" i="10" s="1"/>
  <c r="T16" i="10" s="1"/>
  <c r="U16" i="10" s="1"/>
  <c r="P21" i="10"/>
  <c r="S21" i="10" s="1"/>
  <c r="T21" i="10" s="1"/>
  <c r="U21" i="10" s="1"/>
  <c r="Q11" i="11" l="1"/>
  <c r="Q15" i="11"/>
  <c r="Q14" i="11"/>
  <c r="Q10" i="11"/>
  <c r="Q23" i="10"/>
  <c r="S9" i="10"/>
  <c r="T9" i="10" s="1"/>
  <c r="U9" i="10" s="1"/>
  <c r="S15" i="10"/>
  <c r="T15" i="10" s="1"/>
  <c r="U15" i="10" s="1"/>
  <c r="Q20" i="11"/>
  <c r="Q20" i="10"/>
  <c r="Q16" i="10"/>
  <c r="Q21" i="10"/>
  <c r="P19" i="11"/>
  <c r="S19" i="11" s="1"/>
  <c r="T19" i="11" s="1"/>
  <c r="U19" i="11" s="1"/>
  <c r="P17" i="10"/>
  <c r="S17" i="10" s="1"/>
  <c r="T17" i="10" s="1"/>
  <c r="U17" i="10" s="1"/>
  <c r="P21" i="7"/>
  <c r="S21" i="7" s="1"/>
  <c r="T21" i="7" s="1"/>
  <c r="U21" i="7" s="1"/>
  <c r="Q19" i="11" l="1"/>
  <c r="Q17" i="10"/>
  <c r="Q21" i="7"/>
  <c r="P23" i="7"/>
  <c r="S23" i="7" s="1"/>
  <c r="P25" i="7"/>
  <c r="P20" i="7"/>
  <c r="Q20" i="7" s="1"/>
  <c r="P19" i="7"/>
  <c r="Q19" i="7" s="1"/>
  <c r="P18" i="7"/>
  <c r="S18" i="7" s="1"/>
  <c r="T18" i="7" s="1"/>
  <c r="U18" i="7" s="1"/>
  <c r="U15" i="7"/>
  <c r="T23" i="7" l="1"/>
  <c r="U23" i="7" s="1"/>
  <c r="S25" i="7"/>
  <c r="T25" i="7" s="1"/>
  <c r="U25" i="7" s="1"/>
  <c r="S20" i="7"/>
  <c r="T20" i="7" s="1"/>
  <c r="U20" i="7" s="1"/>
  <c r="U19" i="7"/>
  <c r="U14" i="7"/>
  <c r="Q25" i="7"/>
  <c r="Q18" i="7"/>
  <c r="Q23" i="7"/>
  <c r="Q32" i="3" l="1"/>
  <c r="T32" i="3" s="1"/>
  <c r="U32" i="3" s="1"/>
  <c r="V32" i="3" s="1"/>
  <c r="Q31" i="3"/>
  <c r="T31" i="3" s="1"/>
  <c r="U31" i="3" s="1"/>
  <c r="V31" i="3" s="1"/>
  <c r="Q30" i="3"/>
  <c r="Q29" i="3"/>
  <c r="T29" i="3" s="1"/>
  <c r="U29" i="3" s="1"/>
  <c r="V29" i="3" s="1"/>
  <c r="Q28" i="3"/>
  <c r="T28" i="3" s="1"/>
  <c r="U28" i="3" s="1"/>
  <c r="V28" i="3" s="1"/>
  <c r="Q27" i="3"/>
  <c r="Q26" i="3"/>
  <c r="T26" i="3" s="1"/>
  <c r="U26" i="3" s="1"/>
  <c r="Q25" i="3"/>
  <c r="Q24" i="3"/>
  <c r="T24" i="3" s="1"/>
  <c r="Q23" i="3"/>
  <c r="R23" i="3" s="1"/>
  <c r="Q22" i="3"/>
  <c r="T22" i="3" s="1"/>
  <c r="Q21" i="3"/>
  <c r="T21" i="3" s="1"/>
  <c r="U21" i="3" s="1"/>
  <c r="Q20" i="3"/>
  <c r="Q19" i="3"/>
  <c r="R19" i="3" s="1"/>
  <c r="Q18" i="3"/>
  <c r="T18" i="3" s="1"/>
  <c r="Q17" i="3"/>
  <c r="T17" i="3" s="1"/>
  <c r="Q16" i="3"/>
  <c r="R16" i="3" s="1"/>
  <c r="Q15" i="3"/>
  <c r="R15" i="3" s="1"/>
  <c r="Q14" i="3"/>
  <c r="Q13" i="3"/>
  <c r="T13" i="3" s="1"/>
  <c r="U13" i="3" s="1"/>
  <c r="V13" i="3" s="1"/>
  <c r="Q12" i="3"/>
  <c r="R12" i="3" s="1"/>
  <c r="Q11" i="3"/>
  <c r="T11" i="3" s="1"/>
  <c r="U11" i="3" s="1"/>
  <c r="V11" i="3" s="1"/>
  <c r="Q10" i="3"/>
  <c r="Q9" i="3"/>
  <c r="Q8" i="3"/>
  <c r="T8" i="3" s="1"/>
  <c r="U8" i="3" s="1"/>
  <c r="V8" i="3" s="1"/>
  <c r="R32" i="3" l="1"/>
  <c r="T12" i="3"/>
  <c r="U12" i="3" s="1"/>
  <c r="V12" i="3" s="1"/>
  <c r="R8" i="3"/>
  <c r="T15" i="3"/>
  <c r="U15" i="3" s="1"/>
  <c r="V15" i="3" s="1"/>
  <c r="T19" i="3"/>
  <c r="R29" i="3"/>
  <c r="R31" i="3"/>
  <c r="R18" i="3"/>
  <c r="T23" i="3"/>
  <c r="T16" i="3"/>
  <c r="U16" i="3" s="1"/>
  <c r="V16" i="3" s="1"/>
  <c r="R11" i="3"/>
  <c r="R22" i="3"/>
  <c r="R28" i="3"/>
  <c r="R17" i="3"/>
  <c r="R24" i="3"/>
  <c r="R26" i="3"/>
  <c r="R13" i="3"/>
  <c r="R21" i="3"/>
  <c r="T27" i="3"/>
  <c r="R27" i="3"/>
  <c r="T10" i="3"/>
  <c r="U10" i="3" s="1"/>
  <c r="V10" i="3" s="1"/>
  <c r="R10" i="3"/>
  <c r="T30" i="3"/>
  <c r="U30" i="3" s="1"/>
  <c r="V30" i="3" s="1"/>
  <c r="R30" i="3"/>
  <c r="T9" i="3"/>
  <c r="U9" i="3" s="1"/>
  <c r="V9" i="3" s="1"/>
  <c r="R9" i="3"/>
  <c r="T14" i="3"/>
  <c r="U14" i="3" s="1"/>
  <c r="V14" i="3" s="1"/>
  <c r="R14" i="3"/>
  <c r="T20" i="3"/>
  <c r="R20" i="3"/>
  <c r="T25" i="3"/>
  <c r="R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10" authorId="0" shapeId="0" xr:uid="{00000000-0006-0000-0300-000001000000}">
      <text>
        <r>
          <rPr>
            <sz val="9"/>
            <color indexed="81"/>
            <rFont val="Tahoma"/>
            <family val="2"/>
          </rPr>
          <t>AXACOLPATRIA
10 MUY ALTO
6   ALTO
2   MEDIO
0   BAJO</t>
        </r>
      </text>
    </comment>
    <comment ref="O10" authorId="0" shapeId="0" xr:uid="{00000000-0006-0000-03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10" authorId="0" shapeId="0" xr:uid="{00000000-0006-0000-0300-000003000000}">
      <text>
        <r>
          <rPr>
            <b/>
            <sz val="9"/>
            <color indexed="81"/>
            <rFont val="Tahoma"/>
            <family val="2"/>
          </rPr>
          <t>AXACOLPATRIA</t>
        </r>
        <r>
          <rPr>
            <sz val="9"/>
            <color indexed="81"/>
            <rFont val="Tahoma"/>
            <family val="2"/>
          </rPr>
          <t xml:space="preserve">
Muy Alto:40 -24
Alto: 20 - 10
Medio: 8 - 6
Bajo 4 - 2
</t>
        </r>
      </text>
    </comment>
    <comment ref="R10" authorId="0" shapeId="0" xr:uid="{00000000-0006-0000-03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10" authorId="0" shapeId="0" xr:uid="{00000000-0006-0000-0300-000005000000}">
      <text>
        <r>
          <rPr>
            <b/>
            <sz val="9"/>
            <color indexed="81"/>
            <rFont val="Tahoma"/>
            <family val="2"/>
          </rPr>
          <t>AXACOLPATRIA</t>
        </r>
        <r>
          <rPr>
            <sz val="9"/>
            <color indexed="81"/>
            <rFont val="Tahoma"/>
            <family val="2"/>
          </rPr>
          <t xml:space="preserve">
600 - 4000: I
150 - 500: II
40   -  120: III
20: IV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7" authorId="0" shapeId="0" xr:uid="{00000000-0006-0000-0200-000001000000}">
      <text>
        <r>
          <rPr>
            <sz val="9"/>
            <color indexed="81"/>
            <rFont val="Tahoma"/>
            <family val="2"/>
          </rPr>
          <t>AXACOLPATRIA
10 MUY ALTO
6   ALTO
2   MEDIO
0   BAJO</t>
        </r>
      </text>
    </comment>
    <comment ref="O7" authorId="0" shapeId="0" xr:uid="{00000000-0006-0000-02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2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2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200-000005000000}">
      <text>
        <r>
          <rPr>
            <b/>
            <sz val="9"/>
            <color indexed="81"/>
            <rFont val="Tahoma"/>
            <family val="2"/>
          </rPr>
          <t>AXACOLPATRIA</t>
        </r>
        <r>
          <rPr>
            <sz val="9"/>
            <color indexed="81"/>
            <rFont val="Tahoma"/>
            <family val="2"/>
          </rPr>
          <t xml:space="preserve">
600 - 4000: I
150 - 500: II
40   -  120: III
20: IV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7" authorId="0" shapeId="0" xr:uid="{00000000-0006-0000-0100-000001000000}">
      <text>
        <r>
          <rPr>
            <sz val="9"/>
            <color indexed="81"/>
            <rFont val="Tahoma"/>
            <family val="2"/>
          </rPr>
          <t>AXACOLPATRIA
10 MUY ALTO
6   ALTO
2   MEDIO
0   BAJO</t>
        </r>
      </text>
    </comment>
    <comment ref="O7" authorId="0" shapeId="0" xr:uid="{00000000-0006-0000-01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1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1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100-000005000000}">
      <text>
        <r>
          <rPr>
            <b/>
            <sz val="9"/>
            <color indexed="81"/>
            <rFont val="Tahoma"/>
            <family val="2"/>
          </rPr>
          <t>AXACOLPATRIA</t>
        </r>
        <r>
          <rPr>
            <sz val="9"/>
            <color indexed="81"/>
            <rFont val="Tahoma"/>
            <family val="2"/>
          </rPr>
          <t xml:space="preserve">
600 - 4000: I
150 - 500: II
40   -  120: III
20: IV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7" authorId="0" shapeId="0" xr:uid="{00000000-0006-0000-0000-000001000000}">
      <text>
        <r>
          <rPr>
            <sz val="9"/>
            <color indexed="81"/>
            <rFont val="Tahoma"/>
            <family val="2"/>
          </rPr>
          <t>AXACOLPATRIA
10 MUY ALTO
6   ALTO
2   MEDIO
0   BAJO</t>
        </r>
      </text>
    </comment>
    <comment ref="O7" authorId="0" shapeId="0" xr:uid="{00000000-0006-0000-00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0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0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000-000005000000}">
      <text>
        <r>
          <rPr>
            <b/>
            <sz val="9"/>
            <color indexed="81"/>
            <rFont val="Tahoma"/>
            <family val="2"/>
          </rPr>
          <t>AXACOLPATRIA</t>
        </r>
        <r>
          <rPr>
            <sz val="9"/>
            <color indexed="81"/>
            <rFont val="Tahoma"/>
            <family val="2"/>
          </rPr>
          <t xml:space="preserve">
600 - 4000: I
150 - 500: II
40   -  120: III
20: IV</t>
        </r>
      </text>
    </comment>
  </commentList>
</comments>
</file>

<file path=xl/sharedStrings.xml><?xml version="1.0" encoding="utf-8"?>
<sst xmlns="http://schemas.openxmlformats.org/spreadsheetml/2006/main" count="2444" uniqueCount="859">
  <si>
    <t>INSTRUCTIVO PARA IDENTIFICAR PELIGROS, VALORAR RIESGOS Y DETERMINAR CONTROLES</t>
  </si>
  <si>
    <t>1. Evaluación Inicial: Diligencie en el campo de identificación de actividades:</t>
  </si>
  <si>
    <t>1.1. Proceso: en este campo identifique a que área pertenece la actividad a la cual se evidenciaron los peligros asociados. Ejemplo (Administración)</t>
  </si>
  <si>
    <t>1.3. Cargo: Diligencie este campo con el cargo que presenta actualmente, Ejemplo (Gerente).</t>
  </si>
  <si>
    <t>1.5. Maquinaria, Equipos y Herramientas: En este campo diligenciar cuál es su principal o directo instrumento de trabajo ejemplo: sustancias químicas (humos, gases, vapores, líquidos, polvos, sólidos) su contenido y recomendaciones (hoja de seguridad).</t>
  </si>
  <si>
    <t xml:space="preserve">2. Actividad Rutinaria: Marque SI la acción en la cual se genera este factor de riesgo es algo que se hace todos los días o casi todos los días. </t>
  </si>
  <si>
    <t xml:space="preserve">3. Actividad No Rutinaria: Marque NO si la acción que genera este factor de riesgo es una acción que se hace ocasionalmente.  </t>
  </si>
  <si>
    <t xml:space="preserve">4. Enumere los peligros  en orden consecutivo </t>
  </si>
  <si>
    <t>12. Expuestos: Registre en este campo el número de personas expuestas al peligro</t>
  </si>
  <si>
    <t xml:space="preserve">13. Peor consecuencia : Dolores Musculares, entre otras consecuencias que perjudican la seguridad y salud de los trabajadores. </t>
  </si>
  <si>
    <t xml:space="preserve">14. Existencia del Requisito Legal: requisito especifico, asociado (diligenciar si o no ) </t>
  </si>
  <si>
    <t xml:space="preserve">15 Medidas de Intervenciòn </t>
  </si>
  <si>
    <t>15.1 Eliminaciòn : Ejemplo :Abolir la tarea y/o actividad realizada, dependiendo el riesgo o no aplica</t>
  </si>
  <si>
    <t>15.2 Sustituciòn: Ejemplo :Cambio la tarea y/o actividad realizada, dependiendo el riesgo o no aplica</t>
  </si>
  <si>
    <t>15.3 Controles de Ingenieria: Ejemplo: Modificaciones en el proceso de la tarea y/o actividad dependiendo el riesgo  ( uso de ventiladores portatiles) o no aplica</t>
  </si>
  <si>
    <t>15.4 controles administrativos: Ejemplo : Reformas e implementaciones en el proceso de la tarea y/o actividad dependiendo el riesgo  ( Generar y aplicar un analisis de puesto de trabajo previo a la ejecuciòn de una tarea)</t>
  </si>
  <si>
    <t>15.5 Equipos de Protecciòn Personal: Ejemplo: Dotar a los trabajadores con respiradores con doble filtro ya que se encuentran a un agente de exposiciòn, según aplique</t>
  </si>
  <si>
    <t xml:space="preserve">16. Requisito Legal Asociado: si la respuesta es (SI) en el punto 12 en esta casilla diligenciar la norma tal como esta en el documento legal. Ejemplo Resoluciòn 2400 de 1979 (22 de mayo)  Art 21.  Los cuartos sanitarios deben tener sus ventanas para ventilación forzada que produzca seis (6) cambios de aire por hora.  </t>
  </si>
  <si>
    <t xml:space="preserve">17. Plan de Acciòn: de acuerdo a la evaluaciòn realizada generar un plan de acciòn a fin de garantizar que el proceso de valoraciòn de los riesgos y de establecimiento de criterio sean los correctos y la ejecuciòn del proceso sea eficaz. </t>
  </si>
  <si>
    <t xml:space="preserve">18. Realizar el respectivo seguimiento del plan de acciòn, revisiones periodicas que ayudan asegurar la consistencia de la valoraciòn de los riesgos llevadas a cabo por diferente personal En donde las condiciones hayan cambiado o haya disponibles mejores tecnologías para manejo de riesgos,
se deberían hacer las mejoras necesarias. </t>
  </si>
  <si>
    <t>Identificación de actividades</t>
  </si>
  <si>
    <t>Peligro</t>
  </si>
  <si>
    <t>Controles Existentes</t>
  </si>
  <si>
    <t>Evaluación del Riesgo</t>
  </si>
  <si>
    <t>Valoración del Riesgo</t>
  </si>
  <si>
    <t>Criterios para establecer controles</t>
  </si>
  <si>
    <t>Medidas de Intervención Propuestas</t>
  </si>
  <si>
    <t>Requisito legal asociado</t>
  </si>
  <si>
    <t xml:space="preserve">SEGUIMIENTO AL PLAN DE ACCIÓN PRIMERA REVISIÓN </t>
  </si>
  <si>
    <t>Proceso</t>
  </si>
  <si>
    <t>Zona/Lugar</t>
  </si>
  <si>
    <t>Cargo (s)</t>
  </si>
  <si>
    <t>Actividades</t>
  </si>
  <si>
    <t>Maquinas, Materias Primas, Productos Finales, Subproductos, Materiales de desecho, Sustancias Toxicas</t>
  </si>
  <si>
    <t>Rutinario (SI o NO)</t>
  </si>
  <si>
    <t>Clasificación</t>
  </si>
  <si>
    <t>Descripción</t>
  </si>
  <si>
    <t>Especifico</t>
  </si>
  <si>
    <t>Efectos Posibles</t>
  </si>
  <si>
    <t>Fuente</t>
  </si>
  <si>
    <t>Medio</t>
  </si>
  <si>
    <t>Individuo</t>
  </si>
  <si>
    <t>Nivel de Deficiencia</t>
  </si>
  <si>
    <t>Nivel de Exposición</t>
  </si>
  <si>
    <t>Nivel de Probabilidad</t>
  </si>
  <si>
    <t>Interpretación de Nivel Probabilidad</t>
  </si>
  <si>
    <t>Nivel de Consecuencia</t>
  </si>
  <si>
    <t>Nivel de Riesgo (NR) e intervención</t>
  </si>
  <si>
    <t>Interpretación NR</t>
  </si>
  <si>
    <t>Aceptabilidad del Riesgo</t>
  </si>
  <si>
    <t>No. Expuestos</t>
  </si>
  <si>
    <t>Tiempo de Exposición. Horas (efectivas)/día</t>
  </si>
  <si>
    <t>Peor Consecuencia</t>
  </si>
  <si>
    <t>Existencia Requisito Legal Especifico Asociado (SI o NO)</t>
  </si>
  <si>
    <t>Eliminación</t>
  </si>
  <si>
    <t>Sustitución</t>
  </si>
  <si>
    <t>Controles Ingeniería</t>
  </si>
  <si>
    <t>Controles Administrativos, Señalización, Advertencia</t>
  </si>
  <si>
    <t>Equipos / EPP</t>
  </si>
  <si>
    <t>Cumple</t>
  </si>
  <si>
    <t>No cumple</t>
  </si>
  <si>
    <t>Cumplimiento parcial</t>
  </si>
  <si>
    <t>SI</t>
  </si>
  <si>
    <t>BIOMECANICOS</t>
  </si>
  <si>
    <t>Posturas prolongada mantenida</t>
  </si>
  <si>
    <t>Tareas que requieren estar sentado frente a video terminal</t>
  </si>
  <si>
    <t>Lumbalgia, alteraciones del sistema vascular, Espasmos musculares</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</si>
  <si>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</si>
  <si>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Movimiento repetitivo</t>
  </si>
  <si>
    <t>Se cuenta con puesto de trabajo Ergonómico.</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</si>
  <si>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</si>
  <si>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PSICOSOCIAL</t>
  </si>
  <si>
    <t>Condiciones de la tarea</t>
  </si>
  <si>
    <t>Sobre carga laboral, (Carga mental, contenido de la tarea, demandas emocionales).</t>
  </si>
  <si>
    <t>Estress, disconfort laboral, dolor de cabeza</t>
  </si>
  <si>
    <t>dispepsia, gastritis , ansiedad y posteriormente, úlceras y neurosi</t>
  </si>
  <si>
    <t>1. Resolución 2646 DE 2008.  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</si>
  <si>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FÍSICO</t>
  </si>
  <si>
    <t>Iluminación deficiente</t>
  </si>
  <si>
    <t>Fatiga visual , cefalea, cansancio en los ojos, dolor ocular, prurito, lagrimeo</t>
  </si>
  <si>
    <t>reducción de la capacidad de acomodación ocular y convergencia adecuada.</t>
  </si>
  <si>
    <t>1. Estudio de iluminación
2. Capacitación de fatiga visual</t>
  </si>
  <si>
    <t>-</t>
  </si>
  <si>
    <t xml:space="preserve">1. Resolución 2400 de 1979.  Por la cual se establece algunas disposiciones sobre vivienda, higiene y seguridad en los establecimientos de trabajo. Capitulo III, Obligaciones de los Trabajdores.  Artículo 3.  b).  </t>
  </si>
  <si>
    <t>NO</t>
  </si>
  <si>
    <t>PUBLICO</t>
  </si>
  <si>
    <t>Robo, atraco</t>
  </si>
  <si>
    <t>Exposición al riesgo publico de robo o atracos</t>
  </si>
  <si>
    <t>Lesiones a integridad de trabajador, muerte</t>
  </si>
  <si>
    <t>Muerte</t>
  </si>
  <si>
    <t>1. Capacitar al personal en Riesgo Publico 
2.  Mantener al Día los Numeros de Emergencia a Nivel Nacional</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</si>
  <si>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</si>
  <si>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Accidentes vehiculares</t>
  </si>
  <si>
    <t>Exposición al riesgo publico de accidentes vehiculares en desplazamientos.</t>
  </si>
  <si>
    <t>Politraumatismos</t>
  </si>
  <si>
    <t>MECÁNICO</t>
  </si>
  <si>
    <t>Equipos / Herramientas</t>
  </si>
  <si>
    <t>Heridas</t>
  </si>
  <si>
    <t>Cualquier actividad realizada en las instalaciones</t>
  </si>
  <si>
    <t>NATURAL</t>
  </si>
  <si>
    <t>Sismo</t>
  </si>
  <si>
    <t>Muerte, daños materiales</t>
  </si>
  <si>
    <t>1. Divulgar plan de emergencia
3. Señalizar rutas y equipos de emergencias
2. Formar brigadas de emergencias</t>
  </si>
  <si>
    <t>TECNOLÓGICO</t>
  </si>
  <si>
    <t>Incendio</t>
  </si>
  <si>
    <t>Corto circuito en tomas eléctricas, por sobrecarga o mal estado de las mismas</t>
  </si>
  <si>
    <t>1. Divulgar plan de emergencia
2. Formar brigadas de emergencias
3. Señalizar rutas y equipos de emergencias
4. Instalar detectores de humo</t>
  </si>
  <si>
    <t>Enfermedades como (escoliosis, lumbracosis)</t>
  </si>
  <si>
    <t>Digitacion de informacion en computador</t>
  </si>
  <si>
    <t>Características del grupo social de trabajo</t>
  </si>
  <si>
    <t>MECANICO</t>
  </si>
  <si>
    <t>Herramientas</t>
  </si>
  <si>
    <t>Uso de herramientas manuales</t>
  </si>
  <si>
    <t>Escaleras fijas</t>
  </si>
  <si>
    <t>LOCATIVO</t>
  </si>
  <si>
    <t>Superficies de trabajo (irregulares, deslizantes, con deficiencia del nivel)</t>
  </si>
  <si>
    <t>Contusiones, traumas de tejidos blandos</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</si>
  <si>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</si>
  <si>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1. Señalizar peligro de caídas
2. Capacitación de autocuidado</t>
  </si>
  <si>
    <t>Cortaduras e infecciones</t>
  </si>
  <si>
    <t>Posturas forzada</t>
  </si>
  <si>
    <t>Enfermedad del tunel del carpo</t>
  </si>
  <si>
    <t xml:space="preserve">Sobre carga laboral, contenido de la tarea </t>
  </si>
  <si>
    <t>Gestion Organizacional</t>
  </si>
  <si>
    <t>Violencia</t>
  </si>
  <si>
    <t>Permanecer en las instalaciones de la empresa</t>
  </si>
  <si>
    <t>Condiciones de orden y aseo</t>
  </si>
  <si>
    <t xml:space="preserve">Desordenes por trauma acumulativo en miembro superior. Sindrome de túnel carpiano </t>
  </si>
  <si>
    <t xml:space="preserve">Lesiones a nivel dorsolumbar y cervical, malestar y canasancio general, inflamación miembros inferiores    </t>
  </si>
  <si>
    <t>Accidentes de Transito</t>
  </si>
  <si>
    <t>Posturas antigravitacional</t>
  </si>
  <si>
    <t>Manipulación manual de cargas</t>
  </si>
  <si>
    <t>QUIMICO</t>
  </si>
  <si>
    <t>Gases y Vapores</t>
  </si>
  <si>
    <t>Decreto 1443 de 2014.  Por el cual se dictan disposiciones para la implementación del Sistema de Gestión
de la Seguridad y Salud en el Trabajo (SG-SST).   Artículo 28. Contratación. Artículo  30.</t>
  </si>
  <si>
    <t>BIOLOGICO</t>
  </si>
  <si>
    <t>Exposición o contacto con fluidos corporales</t>
  </si>
  <si>
    <t>Desplazamiento constante por los pisos</t>
  </si>
  <si>
    <t>Superficies de trabajo</t>
  </si>
  <si>
    <t>caidas a distinto nivel , Golpes, lesiones leves, Esquinces.</t>
  </si>
  <si>
    <t>Accidentes Leves,esquinces.</t>
  </si>
  <si>
    <t>MANTENIMIENTO</t>
  </si>
  <si>
    <t>III</t>
  </si>
  <si>
    <t>Mejorable</t>
  </si>
  <si>
    <t>Ruido</t>
  </si>
  <si>
    <t>Manipular herramienta de mano</t>
  </si>
  <si>
    <t>Sistemas y medios de almacenamiento</t>
  </si>
  <si>
    <t>Computador</t>
  </si>
  <si>
    <t>Silla</t>
  </si>
  <si>
    <t>Luminaria</t>
  </si>
  <si>
    <t>Temperaturas extremas</t>
  </si>
  <si>
    <t>Herramientas manuales</t>
  </si>
  <si>
    <t>Cualquier área de la empresa</t>
  </si>
  <si>
    <t>CONTRATISTA INFORMATICA</t>
  </si>
  <si>
    <t>Mantenimiento al software y hardware de los equipos de computo de la empresa.</t>
  </si>
  <si>
    <t>1. Realizar pausas activas 
2.  Dictar capacitación en higiene postural.</t>
  </si>
  <si>
    <t>ADMINISTRATIVO</t>
  </si>
  <si>
    <t>1. Capacitar en temas de  motivacion personal
2.  Actividades de bienestar y calidad de vida laboral instruir en temas de relajación.</t>
  </si>
  <si>
    <t xml:space="preserve">Caracteristicas del Grupo social de trabajo. </t>
  </si>
  <si>
    <t>Trabajo al detalle</t>
  </si>
  <si>
    <t>Herramienta de mano destornilladores.</t>
  </si>
  <si>
    <t>1. capacitaciones en orden y aseo 
2.  Capacitación en Autocuidado.</t>
  </si>
  <si>
    <t>1. Divulgar plan de emergencia
2. Señalizar rutas y equipos de emergencias
3. Instalar detectores de humo</t>
  </si>
  <si>
    <t>1. Divulgar plan de emergencia
2. Señalizar rutas y equipos de emergencias</t>
  </si>
  <si>
    <t>CONTRATISTA PARA MANTENIMIENTO OBRA CIVIL</t>
  </si>
  <si>
    <t>Demolición y realización de paredes, pintura, instalación de redes hidráulicas y eléctricas</t>
  </si>
  <si>
    <t>No</t>
  </si>
  <si>
    <t>Adopción de posturas sedentes y forzadas</t>
  </si>
  <si>
    <t>Lumbago por imbalance muscular, várices de miembros inferiores</t>
  </si>
  <si>
    <t>II</t>
  </si>
  <si>
    <t>NO ACEPTABLE</t>
  </si>
  <si>
    <t>Lesiones que requieren incapacidad.</t>
  </si>
  <si>
    <t>Actividades Plan de Acción.
Manual de normas de seguridad para contratistas</t>
  </si>
  <si>
    <t xml:space="preserve">Desordenes por trauma acumulativo en miembro superior. Síndrome de túnel carpiano </t>
  </si>
  <si>
    <t>Lesiones o enfermedades que requieren incapacidad.</t>
  </si>
  <si>
    <t>Esfuerzos por levantamiento de cargas</t>
  </si>
  <si>
    <t>Fatiga Muscular, Alteraciones Oseas y músculares.</t>
  </si>
  <si>
    <t>i</t>
  </si>
  <si>
    <t>Macetas</t>
  </si>
  <si>
    <t>Labores de demolición con equipo o manual.</t>
  </si>
  <si>
    <t>Sordera profesional, hipoacusia</t>
  </si>
  <si>
    <t>Hipoacusia neurosensorial</t>
  </si>
  <si>
    <t xml:space="preserve">1. Resolución 2400 de 1979.  Por la cual se establece algunas disposiciones sobre vivienda, higiene y seguridad en los establecimientos de trabajo. </t>
  </si>
  <si>
    <t>Pulidoras</t>
  </si>
  <si>
    <t>Materiales proyectados</t>
  </si>
  <si>
    <t xml:space="preserve">(Elementos o partes de máquinas, herramientas, equipos, piezas a trabajar, materiales proyectados sólidos o fluidos). </t>
  </si>
  <si>
    <t>Objetos extraños en ojo y cara, golpes, machucones</t>
  </si>
  <si>
    <t xml:space="preserve">ACEPTABLE </t>
  </si>
  <si>
    <t>Heridas Golpes, contusiones, objetos extraños en ojos y cara</t>
  </si>
  <si>
    <t>Aplicar el Plan de Acción Propuesto.
Manual de normas de seguridad para contratistas</t>
  </si>
  <si>
    <t>QUÍMICO</t>
  </si>
  <si>
    <t>Material particulado</t>
  </si>
  <si>
    <t>Generación de polvo durante la demolición y construcción de paredes y adecuaciones de área. 
Comportamientos: no utilización de mascarilla</t>
  </si>
  <si>
    <t>Afecciones en el tracto respiratorio</t>
  </si>
  <si>
    <t>ii</t>
  </si>
  <si>
    <t>Afección tracto respiratorio, gripa, faringitis</t>
  </si>
  <si>
    <t>Árnes, eslingas de restricción y/o posicionamiento</t>
  </si>
  <si>
    <t>Trabajo en alturas</t>
  </si>
  <si>
    <t>Labores de instalación y construcción a mas de 1,50 mts sobre superficie de desplazamiento.</t>
  </si>
  <si>
    <t>Politraumatismos, fracturas, golpes, muerte</t>
  </si>
  <si>
    <t>1. Resolución 1409 de 2012.  reglamento de seguridad para  proteccion contra caidas en trabajos en alturas.</t>
  </si>
  <si>
    <t>Escombros</t>
  </si>
  <si>
    <t>Superficies de trabajo irregulares, con obstáculos.</t>
  </si>
  <si>
    <t>Golpes, contusiones, raspaduras</t>
  </si>
  <si>
    <t>Lesiones o enfermedades con incapacidad laboral temporal</t>
  </si>
  <si>
    <t>ELECTRICO</t>
  </si>
  <si>
    <t>Contacto directo</t>
  </si>
  <si>
    <t xml:space="preserve">Contacto directo con toma corrientes eléctricas de baja tensión por arreglo en equipos y pruebas en los mismos. </t>
  </si>
  <si>
    <t>Eléctrocusión, muerte, quemaduras</t>
  </si>
  <si>
    <t>Quemaduras, Eléctrocusión, Fibrilación Ventricular Muerte</t>
  </si>
  <si>
    <t xml:space="preserve">1. Resolución 2400 de 1979.  Por la cual se establece algunas disposiciones sobre vivienda, higiene y seguridad en los establecimientos de trabajo. Capitulo III, Obligaciones de los Trabajdores.  Artículo 3.  b). </t>
  </si>
  <si>
    <t>Pinturas, solventes, diluyentes</t>
  </si>
  <si>
    <t>Materiales proyectados sólidos o fluidos (pinturas)</t>
  </si>
  <si>
    <t>Generación de polvo durante el lijado de paredes y pintura de las mismas</t>
  </si>
  <si>
    <t>Salpicaduras, quemaduras en ojo</t>
  </si>
  <si>
    <t>Fallas en la insfraestructua del municipio y la región en general.</t>
  </si>
  <si>
    <t xml:space="preserve">Daños a las instalaciones y equipos como tambien afectación a  personas por acción del fuego. </t>
  </si>
  <si>
    <t>CONTRATISTA, VISITANTES, PROVEEDORES</t>
  </si>
  <si>
    <t>Llevar a cabo actividades en la empresa, visitas en la empresa, entrega de documentación</t>
  </si>
  <si>
    <t>PÚBLICO</t>
  </si>
  <si>
    <t>Robos, atracos</t>
  </si>
  <si>
    <t>robos, atracos, asaltos, atentados, de orden público, etc., en las instalaciones de la empresa</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</si>
  <si>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</si>
  <si>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</si>
  <si>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</si>
  <si>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</si>
  <si>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</si>
  <si>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</si>
  <si>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</si>
  <si>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</si>
  <si>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</si>
  <si>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</si>
  <si>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</si>
  <si>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</si>
  <si>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</si>
  <si>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</si>
  <si>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</si>
  <si>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</si>
  <si>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</si>
  <si>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</si>
  <si>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</si>
  <si>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</si>
  <si>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</si>
  <si>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</si>
  <si>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</si>
  <si>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</si>
  <si>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</si>
  <si>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</si>
  <si>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</si>
  <si>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</si>
  <si>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</si>
  <si>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</si>
  <si>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</si>
  <si>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</si>
  <si>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</si>
  <si>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</si>
  <si>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</si>
  <si>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</si>
  <si>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</si>
  <si>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</si>
  <si>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</si>
  <si>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</si>
  <si>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</si>
  <si>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</si>
  <si>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</si>
  <si>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</si>
  <si>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</si>
  <si>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</si>
  <si>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</si>
  <si>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</si>
  <si>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</si>
  <si>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</si>
  <si>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</si>
  <si>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</si>
  <si>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</si>
  <si>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</si>
  <si>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</si>
  <si>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</si>
  <si>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</si>
  <si>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</si>
  <si>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</si>
  <si>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</si>
  <si>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</si>
  <si>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</si>
  <si>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</si>
  <si>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</si>
  <si>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</si>
  <si>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</si>
  <si>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</si>
  <si>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</si>
  <si>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</si>
  <si>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</si>
  <si>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</si>
  <si>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</si>
  <si>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</si>
  <si>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</si>
  <si>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</si>
  <si>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</si>
  <si>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</si>
  <si>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</si>
  <si>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</si>
  <si>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</si>
  <si>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</si>
  <si>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</si>
  <si>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</si>
  <si>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</si>
  <si>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</si>
  <si>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</si>
  <si>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</si>
  <si>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</si>
  <si>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</si>
  <si>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</si>
  <si>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</si>
  <si>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500 - 150</t>
  </si>
  <si>
    <t>Corregir y adoptar medidas de control inmediato</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</si>
  <si>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</si>
  <si>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</si>
  <si>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</si>
  <si>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</si>
  <si>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</si>
  <si>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</si>
  <si>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</si>
  <si>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Aceptable con control especifico</t>
  </si>
  <si>
    <t>Corregir o adoptar medidas de control</t>
  </si>
  <si>
    <t>Mejorar el control existente</t>
  </si>
  <si>
    <t>Aceptable</t>
  </si>
  <si>
    <t>No intervenir, salvo que un analisis mas preciso lo justifique</t>
  </si>
  <si>
    <t>RIESGOS Y CONSECUENCIAS</t>
  </si>
  <si>
    <t>PELIGRO</t>
  </si>
  <si>
    <t>CONSECUENCIAS</t>
  </si>
  <si>
    <t>Mordedura de animales</t>
  </si>
  <si>
    <t>Mordedura de animales (perros)</t>
  </si>
  <si>
    <t>→</t>
  </si>
  <si>
    <t>Heridas, transmisión de rabia</t>
  </si>
  <si>
    <t>Posturas prolongada mantenida sentado</t>
  </si>
  <si>
    <t>Lesiones cronicas de espalda, circulacion perineal, hemorroides, vena varice en piernas</t>
  </si>
  <si>
    <t>Mordedura de animales (gatos)</t>
  </si>
  <si>
    <t>Heridas, transmisión de  rabia</t>
  </si>
  <si>
    <t>Posturas prolongada mantenida de pie</t>
  </si>
  <si>
    <t>Insuficiencia venosa periferica, varices</t>
  </si>
  <si>
    <t>Mordedura de animales (ratones)</t>
  </si>
  <si>
    <t>Heridas, Leptospirosis</t>
  </si>
  <si>
    <t>Posturas prolongada mantenida de arrodillado</t>
  </si>
  <si>
    <t>Trastornos circulatorios en miembros inferiores, lesiones en rodillas, tendinitis, sinovitis de rodilla</t>
  </si>
  <si>
    <t>Mordedura de animales (murciélagos)</t>
  </si>
  <si>
    <t>Posturas prolongada mantenida de cuclilla</t>
  </si>
  <si>
    <t>Trastornos circulatorios en miembros inferiores</t>
  </si>
  <si>
    <t>Mordedura de animales (Serpientes)</t>
  </si>
  <si>
    <t>Heridas, reacción anafilacticas (reacción alergica) , muerte por veneno</t>
  </si>
  <si>
    <t>Posturas prolongada mantenida acostado</t>
  </si>
  <si>
    <t>Trastornos de espalda, trastornos circulatorios</t>
  </si>
  <si>
    <t>Picadura de animales</t>
  </si>
  <si>
    <t>Picadura de animales (abejas, avispas)</t>
  </si>
  <si>
    <t xml:space="preserve">Reacciones alergicas, celulitis </t>
  </si>
  <si>
    <t>Posturas forzadas hiperextensión</t>
  </si>
  <si>
    <t>Tendinitis de manguito rotador, Sindrome cervical por tension, lesiones de muñecas y codos</t>
  </si>
  <si>
    <t>Picadura de animales (arañas)</t>
  </si>
  <si>
    <t>Envenenamiento Sistemico</t>
  </si>
  <si>
    <t>Posturas forzadas hiperflexión</t>
  </si>
  <si>
    <t>Tendinitis de manguito rotador, Sindrome cervical por tension, lesiones de muñecas</t>
  </si>
  <si>
    <t>Picadura de animales (alacranes, escorpiones)</t>
  </si>
  <si>
    <t>Reacciones alergicas, celulitis , envenenamiento</t>
  </si>
  <si>
    <t>Posturas forzadas hiperrotación</t>
  </si>
  <si>
    <t>Tendinitis de manguito rotador, Sindrome cervical por tension, epicondilitis, sinovitis de muñeca</t>
  </si>
  <si>
    <t>Exposición microorganismos</t>
  </si>
  <si>
    <t>Laboratorios de microbiología</t>
  </si>
  <si>
    <t>Riesgo de  enfermedad  según el germen.</t>
  </si>
  <si>
    <t>Posturas antigravitacionales miembros superiores</t>
  </si>
  <si>
    <t>Bursitis y tendinitis a nivel de musculos y/o cadera, trastornos circulatorios</t>
  </si>
  <si>
    <t>Exposición a enfermos</t>
  </si>
  <si>
    <t>Riesgo  de contaminacion, infecciones en general</t>
  </si>
  <si>
    <t>Posturas antigravitacionales miembros inferiores</t>
  </si>
  <si>
    <t>Posturas antigravitacionales otras partes del cuerpo</t>
  </si>
  <si>
    <t>Exposición o contacto con fluidos corporales (Sangre)</t>
  </si>
  <si>
    <t>Hepatitis, VIH</t>
  </si>
  <si>
    <t>Esfuerzo</t>
  </si>
  <si>
    <t>Exposición o contacto con fluidos corporales (Heces Fecales)</t>
  </si>
  <si>
    <t xml:space="preserve">Hepatitis B, infecciones  bacterianas , virales </t>
  </si>
  <si>
    <t>Esfuerzo al manipular peso por encima de lo permitido</t>
  </si>
  <si>
    <t>Miembros superiores (Tendinits, bursitis)
Tronco (Lesiones cronicas nivel lumbar, hernia discal)</t>
  </si>
  <si>
    <t>Exposición o contacto con fluidos corporales (otros)</t>
  </si>
  <si>
    <t>Virosis, infecciones bacterianas</t>
  </si>
  <si>
    <t>Exposición o contacto con elementos punzantes o cortantes contaminados</t>
  </si>
  <si>
    <t>Movimiento repetitivo miembros superiores</t>
  </si>
  <si>
    <t>Sindrome tunel del carpo, epicondilitis, tenosinovitis</t>
  </si>
  <si>
    <t>Exposición o contacto con elementos punzantes contaminados</t>
  </si>
  <si>
    <t>Movimiento repetitivo miembros inferiores</t>
  </si>
  <si>
    <t>Tendinitis y sinovitis de rodilla</t>
  </si>
  <si>
    <t>Exposición o contacto con elementos cortantes contaminados</t>
  </si>
  <si>
    <t>Hepatitis, Tetano, VIH</t>
  </si>
  <si>
    <t>Movimiento repetitivo tronco</t>
  </si>
  <si>
    <t>Hernias discales, Lumbalgias musculares</t>
  </si>
  <si>
    <t>Movimiento repetitivo otras partes del cuerpo</t>
  </si>
  <si>
    <t>FISICO</t>
  </si>
  <si>
    <t>Manipulación manual de cargas aplica en forma constante levantar</t>
  </si>
  <si>
    <t>Manipulación manual de cargas aplica en forma constante descargar</t>
  </si>
  <si>
    <t>Ruido de impacto</t>
  </si>
  <si>
    <t xml:space="preserve">Trauma acustico, transtornos en el sueño, </t>
  </si>
  <si>
    <t>Manipulación manual de cargas aplica en forma constante halar</t>
  </si>
  <si>
    <t>Lesiones articulares a nivel del hombro ejemplo bankart</t>
  </si>
  <si>
    <t>Ruido intermitente</t>
  </si>
  <si>
    <t>Cefaleas, hipoacusia neurosensorial, stress</t>
  </si>
  <si>
    <t>Manipulación manual de cargas aplica en forma constante empujar</t>
  </si>
  <si>
    <t>Ruido continuo</t>
  </si>
  <si>
    <t>Manipulación manual de cargas aplica en forma constante transportar</t>
  </si>
  <si>
    <t>Lesiones en manguito rotador, hernias cervicales y lumbar</t>
  </si>
  <si>
    <t>Iluminación</t>
  </si>
  <si>
    <t>Iluminación por exceso</t>
  </si>
  <si>
    <t>Fatiga visual , cefalea, cansancio en los ojos: cambios oculomotores (esoforia, exoforia), dolor ocular, prurito, lagrimeo, reducción de la capacidad de acomodación ocular y convergencia adecuada.</t>
  </si>
  <si>
    <t>Iluminación por deficiencia</t>
  </si>
  <si>
    <t>Fatiga visual , cefalea, cansancio en los ojos, dolor ocular, prurito, lagrimeo, reducción de la capacidad de acomodación ocular y convergencia adecuada.</t>
  </si>
  <si>
    <t>Vibración</t>
  </si>
  <si>
    <t>Vibración de cuerpo entero</t>
  </si>
  <si>
    <t>Trastornos en el sistema nervioso, mareos y vomitos, variacion del ritmo cerebral, dificultad del equilibrio.</t>
  </si>
  <si>
    <t>Accidentes de Transito (Interno)</t>
  </si>
  <si>
    <t>Traumas de tejidos blandos, fracturas, trauma craneoencefalico, muerte</t>
  </si>
  <si>
    <t>Vibración segmentaria</t>
  </si>
  <si>
    <t>Calambres que pueden acompañarse de trastornos prolongados de la sensibilidad, dedos muertos llamado sindrome raynaud.</t>
  </si>
  <si>
    <t>Accidentes de Transito (Externo)</t>
  </si>
  <si>
    <t>Temperaturas extremas por calor</t>
  </si>
  <si>
    <t>Stres termico por calor, deshidratacion, calambres, sincope por calor, golpe por calor.</t>
  </si>
  <si>
    <t>Violencia por robos</t>
  </si>
  <si>
    <t>Heridas por arma blanca o de fuego, estrés postraumatico, muerte</t>
  </si>
  <si>
    <t>Temperaturas extremas por frio</t>
  </si>
  <si>
    <t xml:space="preserve">Necrosis por  frio, hipotermia, anormalidades vasculares, </t>
  </si>
  <si>
    <t>Violencia por asaltos, atentados, de orden publico, etc)</t>
  </si>
  <si>
    <t>Heridas por arma blanca o de fuego, intoxicación gas, traumas severos de tejidos, estrés postraumatico, muerte</t>
  </si>
  <si>
    <t>Presión atmosférica</t>
  </si>
  <si>
    <t>Violencia por atentados</t>
  </si>
  <si>
    <t>Traumas de tejidos blandos, fracturas, trauma craneoencefalico, estrés postraumatico, muerte</t>
  </si>
  <si>
    <t>Presión atmosférica normal</t>
  </si>
  <si>
    <t>Hiperventilación compesatoria (mareo, nauseas y perdida de conocimiento).</t>
  </si>
  <si>
    <t>Violencia por orden publico</t>
  </si>
  <si>
    <t>Presión atmosférica ajustada</t>
  </si>
  <si>
    <t>Toxcicidad por exceso de oxigeno</t>
  </si>
  <si>
    <t>Violencia por secuestro - zonas vulnerables</t>
  </si>
  <si>
    <t>Estrés postraumatico, enfermedades multiples, muerte</t>
  </si>
  <si>
    <t>Radiaciones Ionizantes</t>
  </si>
  <si>
    <t>Radiación ionizante por rayos X</t>
  </si>
  <si>
    <t xml:space="preserve">Cáncer y leucemia. </t>
  </si>
  <si>
    <t>Radiación ionizante por rayo gama</t>
  </si>
  <si>
    <t>Quemaduras de la piel, caída del cabello, náuseas, enfermedades teratogenicas, la muerte</t>
  </si>
  <si>
    <t>Radiación ionizante por rayos beta</t>
  </si>
  <si>
    <t>Traumas tejidos blandos, contusiones, fracturas, aplastamientos, muerte</t>
  </si>
  <si>
    <t>Radiación ionizante por rayos alfa</t>
  </si>
  <si>
    <t>Terremoto</t>
  </si>
  <si>
    <t>Radiaciones No Ionizantes</t>
  </si>
  <si>
    <t>Maremotos</t>
  </si>
  <si>
    <t>Radiación no ionizante por rayos laser</t>
  </si>
  <si>
    <t>Quemaduras de retina, fotorretinitis, fotoqueratitis, fotoconjuntivitis e inducir la aparición de cataratas.</t>
  </si>
  <si>
    <t>Vendaval</t>
  </si>
  <si>
    <t>Radiación no ionizante por rayos ultravioletas</t>
  </si>
  <si>
    <t>Cáncer de piel, irritación, arrugas, manchas, afecciones a nivel ocular, lupus a nivel sistemico</t>
  </si>
  <si>
    <t>Inundación - Arroyos</t>
  </si>
  <si>
    <t>Traumas tejidos blandos, contusiones, fracturas, ahogamiento, muerte</t>
  </si>
  <si>
    <t>Radiación no ionizante por rayos infrarrojo</t>
  </si>
  <si>
    <t>Quemaduras de retina, fotorretinitis , fotoqueratitis, fotoconjuntivitis e inducir la aparición de cataratas.</t>
  </si>
  <si>
    <t>Derrumbe</t>
  </si>
  <si>
    <t>Traumas tejidos blandos, contusiones, fracturas, sepultamiento, muerte</t>
  </si>
  <si>
    <t>Radiación no ionizante por radiofrecuencia</t>
  </si>
  <si>
    <t>Alteracion en el aparato reproductor, síntomas neuropsíquicos independientes como son la confusión, pereza, pérdida de la memoria, ansiedad, depresión.</t>
  </si>
  <si>
    <t>Precipitaciones (lluvias, granizadas, heladas)</t>
  </si>
  <si>
    <t>Ahogamiento, hipotermia, politrauma, muerte</t>
  </si>
  <si>
    <t>Radiación no ionizante por microondas</t>
  </si>
  <si>
    <t>Tumores cerebrales, enfermedad de Alzheimer y pérdida de la memoria, alteraciones de sueño, confusión, pereza, pérdida de la memoria, ansiedad, depresión.</t>
  </si>
  <si>
    <t>Erupción Volcánica</t>
  </si>
  <si>
    <t>Politrauma, quemaduras, intoxicaciones por inhalacion de humos, estrés postraumatico, muerte</t>
  </si>
  <si>
    <t>Polvos Orgánicos o inorgánicos</t>
  </si>
  <si>
    <t>Polvos orgánicos</t>
  </si>
  <si>
    <t>Enfermedades pulmonar obstructiva cronica de origen laboral (Bisinosis, Neomunitis por hipersensibilidad y asma ocupacional)</t>
  </si>
  <si>
    <t>Sistemas y medios de almacenamiento (inadecuado o deficiente)</t>
  </si>
  <si>
    <t>Traumas de tejidos blandos, aplastamiento, amputaciones, muerte.</t>
  </si>
  <si>
    <t>Polvos inorgánicos</t>
  </si>
  <si>
    <t>Asbestosis, Silicosis, Neumoconiosis</t>
  </si>
  <si>
    <t>Fibras</t>
  </si>
  <si>
    <t>Neumoconiosis o enfermedades cronicas respiratorias de tipo restrictivo</t>
  </si>
  <si>
    <t>Líquidos</t>
  </si>
  <si>
    <t>Contacto dermico: Quemaduras, irritaciones, reacciones alergicas del cuerpo.
Ingesta: Quemadura tracto digestivo, intoxicación, muerte</t>
  </si>
  <si>
    <t>Caída de objetos</t>
  </si>
  <si>
    <t>Nieblas</t>
  </si>
  <si>
    <t>Traumas de tejidos blandos, contusiones, aplastamiento, trauma craneoencefalico, muerte</t>
  </si>
  <si>
    <t>Rocíos</t>
  </si>
  <si>
    <t>Politraumatismo, Fracturas, muerte</t>
  </si>
  <si>
    <t>Gases</t>
  </si>
  <si>
    <t>Contacto dermico: Quemaduras, irritaciones, reacciones alergicas del cuerpo.
Inhalación: intoxicación aguda o cronica, enfermedades tipo respiratorio.</t>
  </si>
  <si>
    <t>Trabajo en espacios confinados</t>
  </si>
  <si>
    <t>Vapores</t>
  </si>
  <si>
    <t>Contacto dermico: Quemaduras, irritaciones, reacciones alergicas del cuerpo.
Inhalación: intoxicación aguda o cronica, enfermedades tipo respiratorio</t>
  </si>
  <si>
    <t>Asfixia, afecciones pulmonares, muerte</t>
  </si>
  <si>
    <t>Humos metálicos, no metálicos</t>
  </si>
  <si>
    <t>Humos metálicos</t>
  </si>
  <si>
    <t>Alteraciones respiratorias, fibrosis pulmonar</t>
  </si>
  <si>
    <t>DEPORTIVO/CULTURAL</t>
  </si>
  <si>
    <t>Humos no metálicos</t>
  </si>
  <si>
    <t>Eventos deportivos</t>
  </si>
  <si>
    <t>Material Particulado</t>
  </si>
  <si>
    <t>Menor 10 µm Alteraciones respiratorias, fibrosis pulmonar</t>
  </si>
  <si>
    <t>Contusiones, fracturas</t>
  </si>
  <si>
    <t>Eventos recreativos y culturales</t>
  </si>
  <si>
    <t>Elementos o partes de maquinas</t>
  </si>
  <si>
    <t>Elementos o partes de maquinas contacto con calientes</t>
  </si>
  <si>
    <t>Quemaduras de 1,2 y3°</t>
  </si>
  <si>
    <t>Elementos o partes de maquinas contacto en movimiento</t>
  </si>
  <si>
    <t>Amputaciones, fracturas, traumas tejidos blandos</t>
  </si>
  <si>
    <t>(estilo de mando, pago, contratación, participación, inducción y capacitación, bienestar social, evaluación del desempeño, manejo de cambios)</t>
  </si>
  <si>
    <t>Herramientas manuales no mecanizadas (defectuosas - manipulación)</t>
  </si>
  <si>
    <t>Contusión, edema, Trauma tejidos blandos</t>
  </si>
  <si>
    <t>Características de la organización</t>
  </si>
  <si>
    <t>Herramientas manuales mecanizadas (defectuosas, manipulación)</t>
  </si>
  <si>
    <t>Contusión, edema, Trauma tejidos blandos, Amputación, fracturas</t>
  </si>
  <si>
    <t>(comunicación, tecnología, organización del trabajo, demandas cualitativas y cuantitativas de la labor)</t>
  </si>
  <si>
    <t>Equipos</t>
  </si>
  <si>
    <t>Equipos (defectuosos - manipulación)</t>
  </si>
  <si>
    <t>Contusión, edema, Trauma tejidos blandos, Amputación, fracturas, muerte</t>
  </si>
  <si>
    <t>(relaciones, cohesión, calidad de interacciones, trabajo en equipo)</t>
  </si>
  <si>
    <t>Piezas a trabajar</t>
  </si>
  <si>
    <t>Piezas a trabajar (calientes, robustas, ásperas)</t>
  </si>
  <si>
    <t>Quemaduras de 1,2 y3°, traumas tejidos blandos</t>
  </si>
  <si>
    <t>(Carga mental, contenidos de la tarea, demandas emocionales, sistemas de control, definición de roles, monotonía, etc)</t>
  </si>
  <si>
    <t>Materiales proyectados solidos o fluidos</t>
  </si>
  <si>
    <t>Interface persona - tarea)</t>
  </si>
  <si>
    <t>Lesiones oculares, traumas tejidos blandos, lesiones en vias respiratorias generadas por cuerpos extraños</t>
  </si>
  <si>
    <t>(conocimientos, habilidades en relación con la demanda de la tarea, iniciativa, autonomía y reconocimiento, identificación de la persona con la tarea y la organización)</t>
  </si>
  <si>
    <t>Jornada de trabajo</t>
  </si>
  <si>
    <t>(pausas, trabajo nocturno, rotación, horas extras, descansos)</t>
  </si>
  <si>
    <t>Alta Tensión (&gt;1,5 Kv)</t>
  </si>
  <si>
    <t>TECNOLOGICO</t>
  </si>
  <si>
    <t>Exposición a Alta Tensión (&gt;1,5 Kv)</t>
  </si>
  <si>
    <t>Contacto directo: Quemaduras 2 ó 3° , paros cardiacos, conmoción, muerte</t>
  </si>
  <si>
    <t>Baja Tensión (&lt;1,5 Kv)</t>
  </si>
  <si>
    <t>Explosión</t>
  </si>
  <si>
    <t>Exposición a Baja Tensión (&lt;1,5 Kv)</t>
  </si>
  <si>
    <t>Contacto directo: Quemaduras 1 ó 2°, paro cardiaco, conmoción</t>
  </si>
  <si>
    <t>Explosión (sustancias químicas)</t>
  </si>
  <si>
    <t>Quemaduras, reacciones alergicas, muerte</t>
  </si>
  <si>
    <t>Estática</t>
  </si>
  <si>
    <t>Fuga</t>
  </si>
  <si>
    <t>Exposición a Estática</t>
  </si>
  <si>
    <t>En reacción puede desencadenar una descarga</t>
  </si>
  <si>
    <t>Fuga (sustancias químicas)</t>
  </si>
  <si>
    <t>Quemaduras vias aereas, intoxicacion por inhalacion, muerte.</t>
  </si>
  <si>
    <t>Derrame</t>
  </si>
  <si>
    <t>Derrame (sustancias químicas, productos)</t>
  </si>
  <si>
    <t>Quemaduras vias aereas o por contacto, intoxicacion por inhalacion, muerte.</t>
  </si>
  <si>
    <t>Incendio calor física</t>
  </si>
  <si>
    <t>Quemaduras 1, 2 y 3°, asfixia por inhalacion de humos, muerte</t>
  </si>
  <si>
    <t>Incendio reacción química</t>
  </si>
  <si>
    <t>LOGO O NOMBRE DE LA EMPRESA</t>
  </si>
  <si>
    <t>MATRIZ DE IDENTIFICACIÓN DE PELIGROS, VALORACIÓN DE RIESGOS Y DETERMINACIÓN DE CONTROLES</t>
  </si>
  <si>
    <t>Codigo</t>
  </si>
  <si>
    <t>Versión</t>
  </si>
  <si>
    <t>Fecha</t>
  </si>
  <si>
    <t>No se ha encontrado un dispositivio para eliminar el riesgo</t>
  </si>
  <si>
    <t>No se ha encontrado mecanismo para la sustitución del Riesgo</t>
  </si>
  <si>
    <t xml:space="preserve">5. De acuerdo con la clasificación y descripción de los peligros en la pestaña (T Riesgos y Peligros) de la Matriz de Identificación de Peligros registre los diferentes peligros presentes. Ejemplo: Ruido, Vibraciones, Radiaciones Ionizantes, Golpes por caídas al mismo nivel. </t>
  </si>
  <si>
    <t xml:space="preserve">11.1. Nivel de deficiencia (ND) en donde, pestaña (T Calificación) (Tabla 1. Determinación de Nivel de Deficiencia) de la Matriz de Identificación de Peligros </t>
  </si>
  <si>
    <t xml:space="preserve">11.2. Nivel de Exposición (NE) en donde,  pestaña (T Calificación) (Tabla 2. Determinación de Nivel de Exposición) de la Matriz de Identificación de Peligros </t>
  </si>
  <si>
    <t>11.3. Nivel de Probabilidad= (NP=NDXNE)  (T Calificación) (Tabla 3. Determinación de Nivel de Probabilidad) de la Matriz de Identificación de Peligros  El formato esta formulado para arrojar el valor.</t>
  </si>
  <si>
    <t xml:space="preserve">11.4. Interpretación del nivel de Probabilidad en donde pestaña (T Calificación) (Tabla 4. Significado de los diferentes niveles de probabilidad) de la Matriz de Identificación de Peligros  El formato esta formulado para arrojar bajo. Medio, alto, o muy alto NOTA: En la columna sale la palabra FALSO, al momento de completar las casillas automaticamente sale la interpretaciòn, Bajo. Medio, Alto, o Muy alto </t>
  </si>
  <si>
    <t>11.5. Nivel de Consecuencia (NC) en donde, pestaña (T Calificación) (Tabla 5. Determinación del Nivel de Consecuencia) de la Matriz de Identificación de Peligros , valorar de acuerdo a la tabla</t>
  </si>
  <si>
    <t>11.6. Para evaluar Nivel de Riesgo en donde (NR= NPXNC), pestaña (T Calificación) (Tabla 6. Determinación de Nivel de Riesgo) de la Matriz de Identificación de Peligros. El formato esta formulado para arrojar el valor</t>
  </si>
  <si>
    <t>11.7. Interpretación del nivel de Riesgo en donde, (T Calificación) (Tabla 6. Determinación de Nivel de Riesgo) (Tabla 7 significado del Nivel de Riesgo) de la Matriz de Identificación de Peligros. El formato esta formulado para arrojar la interpretacion del riesgo. Ejemplo I, II, III. IV</t>
  </si>
  <si>
    <t>11.8. Aceptabilidad del Riesgo en donde pestaña (T Calificación) (Tabla 8. Aceptabilidad del Riesgo) de la Matriz de Identificación de Peligros El formato esta formulado para arrojar la aceptabilidad del riesgo. Ejemplo Aceptable, Mejorable, No Aceptable, Aceptable con control especifico.</t>
  </si>
  <si>
    <t>Describir el control existente</t>
  </si>
  <si>
    <t>Describir medidas de intervención para el control del riesgo</t>
  </si>
  <si>
    <t>Describir los epp que utiliza el trabajador Si Aplica</t>
  </si>
  <si>
    <t>Plan De Accion Para Lograr Cumplimiento</t>
  </si>
  <si>
    <t>OFICINA ADMINISTATIVA</t>
  </si>
  <si>
    <t>LOCATIVOS</t>
  </si>
  <si>
    <t>radiaciones no ionizantes (exposición al sol)</t>
  </si>
  <si>
    <t>Comunicación, tecnología , organización del trabajo, demandas cualitativas y cuantitativas de la labor</t>
  </si>
  <si>
    <t>OPERATIVO</t>
  </si>
  <si>
    <t>cáncer de piel</t>
  </si>
  <si>
    <t>calor: deshidratación-  frío: hipotermia</t>
  </si>
  <si>
    <t>BIOLOGICOS</t>
  </si>
  <si>
    <t>SERVICIOS GENERALES</t>
  </si>
  <si>
    <t>AREA ADMINISTRATIVA</t>
  </si>
  <si>
    <t>Orden y Aseo</t>
  </si>
  <si>
    <t>Generaciòn de germenes en el  sisterna del baño y lavamanos</t>
  </si>
  <si>
    <t>Posibles enfermedades infecto contagiosas</t>
  </si>
  <si>
    <t>Posiciones inadecuadas, prolongación de actividades en posición bipedas</t>
  </si>
  <si>
    <t>BIOMECANICO</t>
  </si>
  <si>
    <t>Dolores lumbares</t>
  </si>
  <si>
    <t>Manejo de sustancias químicas para el aseo y desinfección</t>
  </si>
  <si>
    <t>ezcemas, daños en la piel de las manos, iritaciones</t>
  </si>
  <si>
    <t>Cables electricos, enchufes, cables pelados</t>
  </si>
  <si>
    <t>Quemaduras 1 o 2, para cardiaco , conmoción, Muerte</t>
  </si>
  <si>
    <t>Shock electrico, electrocución</t>
  </si>
  <si>
    <t>FISICOS</t>
  </si>
  <si>
    <t>hipoacusia,sordera, cefalea</t>
  </si>
  <si>
    <t>alteración sistema nervioso</t>
  </si>
  <si>
    <t>daños a terceros, heridas, atropellamientos, golpes, muerte</t>
  </si>
  <si>
    <t>MECANICOS</t>
  </si>
  <si>
    <t xml:space="preserve">1. Divulgar plan de emergencia
2. Formar brigadas de emergencias
3. Señalizar rutas y equipos de emergencias
</t>
  </si>
  <si>
    <t>Silla ajustable , ergonómica</t>
  </si>
  <si>
    <t>implementación pausas activas</t>
  </si>
  <si>
    <t>inspecciones periódicas</t>
  </si>
  <si>
    <t>dispepsia, gastritis , ansiedad y posteriormente, úlceras y neurosis</t>
  </si>
  <si>
    <t>mantenimiento preventivo e inspecciones peiódicas</t>
  </si>
  <si>
    <t>inspecciones periódicas y mantenimiento preventivo</t>
  </si>
  <si>
    <t xml:space="preserve">inspecciones periódicas </t>
  </si>
  <si>
    <t>N/A</t>
  </si>
  <si>
    <t>mantenimiento preventivo</t>
  </si>
  <si>
    <t>hipoacusia</t>
  </si>
  <si>
    <t>ruido</t>
  </si>
  <si>
    <t>Mantenimiento preventivo</t>
  </si>
  <si>
    <t>Versión 1</t>
  </si>
  <si>
    <t>Implementación pausas activas</t>
  </si>
  <si>
    <t>Tapabocas, guantes</t>
  </si>
  <si>
    <t>guantes de caucho, tapabocas</t>
  </si>
  <si>
    <t xml:space="preserve">1. Realizar y fomentar el habito de Pausas Activas 
2. Autocuidado                                   3.Capacitación en higiene postural
</t>
  </si>
  <si>
    <t>zapatos antideslizantes</t>
  </si>
  <si>
    <t>1.Autocuidado                                              2. Señalización</t>
  </si>
  <si>
    <t>BAJO</t>
  </si>
  <si>
    <t>MEDIO</t>
  </si>
  <si>
    <t>CLASE RIESGO</t>
  </si>
  <si>
    <t xml:space="preserve">FUENTE </t>
  </si>
  <si>
    <t>% EXPUESTOS</t>
  </si>
  <si>
    <t>CARGOS</t>
  </si>
  <si>
    <t>NIVEL DEL RIESGO</t>
  </si>
  <si>
    <t>Accidentes de Tránsito</t>
  </si>
  <si>
    <t xml:space="preserve">Posturas prolongada mantenida </t>
  </si>
  <si>
    <t>Cables eléctricos enchufes y / o cables pegados</t>
  </si>
  <si>
    <t>Generación de gérmenes en el sistema de baño y lavamanos</t>
  </si>
  <si>
    <t>Posturas prolongada mantenida (sentado)</t>
  </si>
  <si>
    <t>insuficiencia venosa periférica (varices)</t>
  </si>
  <si>
    <t>Ruido (impacto intermitente y continuo)</t>
  </si>
  <si>
    <t xml:space="preserve">Ruido en espacios de oficina, conversaciones, equipos de computo y herramientas de oficina. </t>
  </si>
  <si>
    <t>hipoacusia.</t>
  </si>
  <si>
    <t>radiaciones no ionizantes</t>
  </si>
  <si>
    <t>Ojo seco, fatiga ocular</t>
  </si>
  <si>
    <t>Contusión,heridas, traumas de tejidos blandos</t>
  </si>
  <si>
    <t>Utilización de herramientas manuales; saca ganchos, perforadora, grapadora  y equipos.</t>
  </si>
  <si>
    <t>Métodos de almacenamiento, manejo de archivo y documentos en general.</t>
  </si>
  <si>
    <t>Sistemas y medios de almacenamiento, superficies de trabajo irregulares, deslizantes, con diferencia de nivel, condiciones de orden y aseo.</t>
  </si>
  <si>
    <t>contusiones traumas de tejidos blandos,heridas, fracturas</t>
  </si>
  <si>
    <t>heridas, fracturas</t>
  </si>
  <si>
    <t>Reemplazar las herramientas de oficina en mal estado o que estén desgastadas.</t>
  </si>
  <si>
    <t>1. Capacitacion en Cuidado de manos.
2. Capacitación en autocuidado.                     3. Capacitación manejo adecuado de Herramientas manuales.</t>
  </si>
  <si>
    <t>Sismo,terremoto</t>
  </si>
  <si>
    <t>Heridas, contusiones, fracturas, quemaduras de  primer, segundo y tercer grado,  amputaciones, golpes por o contra objetos, muerte, daños a la propiedad.</t>
  </si>
  <si>
    <t>movimientos repetitivos</t>
  </si>
  <si>
    <t xml:space="preserve">Dolores lumbares, agotamiento, fatiga, lesiones del sistema musculo-esquelético, </t>
  </si>
  <si>
    <t>Sismo, terremotos</t>
  </si>
  <si>
    <t>inspecciones periódicas y mantenimiento preventivo de equipos</t>
  </si>
  <si>
    <t>traumas de tejidos blandos</t>
  </si>
  <si>
    <t>Desplazamiento  fuera de las instalaciones</t>
  </si>
  <si>
    <t>USO EPP</t>
  </si>
  <si>
    <t>señalización preventiva</t>
  </si>
  <si>
    <t>fracturas</t>
  </si>
  <si>
    <t>Gestion organizacional(estilo de mando, pago, contratación, participación, inducción y capacitación, bienestar social, evaluación del desempeño, manejo de cambios)</t>
  </si>
  <si>
    <t>Estress, disconfort laboral, dolor de cabeza, irritabilidad</t>
  </si>
  <si>
    <t>CONDUCTORES</t>
  </si>
  <si>
    <t>Ruido en vía publica producida por otros automotores.</t>
  </si>
  <si>
    <t>vibraciones</t>
  </si>
  <si>
    <t>generada por el vehículo</t>
  </si>
  <si>
    <t>Manejar con las ventanas cerradas</t>
  </si>
  <si>
    <t>temperaturas externas ( calor-frío)</t>
  </si>
  <si>
    <t xml:space="preserve">Cambios de la temperatura ambiental, dada por las condiciones climáticas. </t>
  </si>
  <si>
    <t>hipotermia/ deshidratación</t>
  </si>
  <si>
    <t>cáncer de piel, manchas, arrugas</t>
  </si>
  <si>
    <t>Camisa Manga larga, gafas protección UV</t>
  </si>
  <si>
    <t>accidentes de tránsito</t>
  </si>
  <si>
    <t>politraumatismos</t>
  </si>
  <si>
    <t>Lesiones a integridad del trabajador, muerte</t>
  </si>
  <si>
    <t>Exposición al riesgo publico de accidentes vehiculares por maniobras en la vía en desplazamientos.</t>
  </si>
  <si>
    <t xml:space="preserve">Corto circuito, fugas </t>
  </si>
  <si>
    <t>Respetar las señales de tránsito.</t>
  </si>
  <si>
    <t>gases y vapores</t>
  </si>
  <si>
    <t>Monóxido de carbono producida por la combustión de gasolina, diésel y gas.</t>
  </si>
  <si>
    <t>Somnolencia, perdida de conciencia, problemas gastrointestinales, mareo y dolor de cabeza.</t>
  </si>
  <si>
    <t>perdida de conciencia</t>
  </si>
  <si>
    <t>Sismo, terremoto</t>
  </si>
  <si>
    <t>Durante las actividades</t>
  </si>
  <si>
    <t>VISITANTES</t>
  </si>
  <si>
    <t>Lesiones a integridad de visitante, muerte</t>
  </si>
  <si>
    <t>tares que requieren estar de pie para atender al público.</t>
  </si>
  <si>
    <t>Desplazamientos prolongados sin posibilidad de alternar postura.</t>
  </si>
  <si>
    <t>lumbalgias, lesiones del sistema           musculo-esquelético</t>
  </si>
  <si>
    <t xml:space="preserve">VISITANTES </t>
  </si>
  <si>
    <t xml:space="preserve">MATRIZ DE IDENTIFICACION VALORACION Y CONTROL DE RIESGOS </t>
  </si>
  <si>
    <t>Transporte empresarial</t>
  </si>
  <si>
    <t>TRANSITO</t>
  </si>
  <si>
    <t>Area andiminstrativa: gerente, auxiliares contables y administrativas, coordinador de transporte (4)</t>
  </si>
  <si>
    <t>Servicios generales (1)</t>
  </si>
  <si>
    <t>Consultar, preguntar, logistica, quejas, reclamos, novedades del transporte</t>
  </si>
  <si>
    <t>Uso obligatorio de tapabocas y guantes de nitrilo.</t>
  </si>
  <si>
    <t>infeccion respiratoria aguda</t>
  </si>
  <si>
    <t xml:space="preserve">Uso obligatorio  de tapabocas y guantes de nitrilo </t>
  </si>
  <si>
    <t>Infeccion respiratoria aguda</t>
  </si>
  <si>
    <t>OFICINA ADMINISTRATIVA</t>
  </si>
  <si>
    <t>Cefalea, hipoacusia neurosensorial, estress</t>
  </si>
  <si>
    <t>Contusiones traumas de tejidos blandos,heridas, fracturas</t>
  </si>
  <si>
    <t>Inspecciones periódicas</t>
  </si>
  <si>
    <t>Movimientos repetitivos</t>
  </si>
  <si>
    <t>Dolores lumbares,lesiones del sistema musculo-esquelético.</t>
  </si>
  <si>
    <t xml:space="preserve">Dolores lumbares, agotamiento, fatiga, lesiones del sistema musculo-esquelético. </t>
  </si>
  <si>
    <t>Pisos resbalosos</t>
  </si>
  <si>
    <t>Golpes, caídas, fracturas, contusiones</t>
  </si>
  <si>
    <t>Ezcemas, daños en la piel de las manos, iritaciones</t>
  </si>
  <si>
    <t>CUNDINAMARCA DE ACUERDO A RUTA ASIGNADA</t>
  </si>
  <si>
    <t>1. Hidratación                                                       2. Capacitación autocuidado                                3. Utilizar la ropa adecuada  de acuerdo al clima.</t>
  </si>
  <si>
    <t>Dolor de espalda, malestar y cansancio general, lesiones del sistema musculo-esquelético.</t>
  </si>
  <si>
    <t>Inadecuado mantenimiento de amortiguación  del asiento, ruedas, cabina.</t>
  </si>
  <si>
    <t>1.Realizar inspección de seguridad.
2. Realizar mantenimientos preventivos y correctivos al vehículo.</t>
  </si>
  <si>
    <t>Manejo  herramientas manuales</t>
  </si>
  <si>
    <t>1.Realizar inspección de seguridad.
2.Realizar mantenimientos preventivos y correctivos al vehículo.</t>
  </si>
  <si>
    <t>Quemaduras de primero y segundo.</t>
  </si>
  <si>
    <t>quemaduras de primero y segundo.</t>
  </si>
  <si>
    <t>PROCESO ADMINISTRATIVO
PROCESO DE RECURSOS</t>
  </si>
  <si>
    <t>PROCESO ADMINISTRATIVO
PROCESO TALENTO HUMANO</t>
  </si>
  <si>
    <t xml:space="preserve">Inspecciones periódicas elementos de oficina </t>
  </si>
  <si>
    <t xml:space="preserve">Inspecciones periódicas </t>
  </si>
  <si>
    <t>Renovacion de cableado y de la caja de tacos o tablero principal de corriente.</t>
  </si>
  <si>
    <t>Codigo: KOIOS</t>
  </si>
  <si>
    <t xml:space="preserve">Fecha: </t>
  </si>
  <si>
    <t>BIOMECÁNICO</t>
  </si>
  <si>
    <t>BIOLÓGICO</t>
  </si>
  <si>
    <t>Radiaciones no ionizantes</t>
  </si>
  <si>
    <t>Vibraciones</t>
  </si>
  <si>
    <t>Temperaturas extremas calor y frío</t>
  </si>
  <si>
    <t>Fallas mecánicas</t>
  </si>
  <si>
    <t>Superficies de trabajo irregulares, deslizantes  de difente nivel</t>
  </si>
  <si>
    <t>Exposición con personas enfermas</t>
  </si>
  <si>
    <t xml:space="preserve">Gases y vapores monoxido de carbono </t>
  </si>
  <si>
    <t>Manejo de sustancias químicas</t>
  </si>
  <si>
    <t>Conductores (5)</t>
  </si>
  <si>
    <t>Visitantes (5)</t>
  </si>
  <si>
    <t>ELÉCTRICO</t>
  </si>
  <si>
    <t>No se ha encontrado un dispositivo para eliminar el riesgo</t>
  </si>
  <si>
    <t>|</t>
  </si>
  <si>
    <t>GERENTE GENERAL
GESTOR HEQ
CONTADOR, OTROS CARGOS ADMINISTRATIVOS</t>
  </si>
  <si>
    <t>CONDUCTORES / USUARIO</t>
  </si>
  <si>
    <t>CONDUCTORES /  USUARIO</t>
  </si>
  <si>
    <t>CONDUCTORES/ USUARIO</t>
  </si>
  <si>
    <t>1.2. Zona/ lugar: Cualquier espacio físico en el que se realizan actividades relacionadas con el trabajo, bajo el control de la organización (ISO 45001 - 2018). Ejemplo (3 Piso)</t>
  </si>
  <si>
    <t>Tabla de calificación</t>
  </si>
  <si>
    <t>Tabla de riesgos y peligros</t>
  </si>
  <si>
    <t xml:space="preserve">Priorización de riesgos </t>
  </si>
  <si>
    <t xml:space="preserve">Área administrativa </t>
  </si>
  <si>
    <t xml:space="preserve">Conductores - Usuarios </t>
  </si>
  <si>
    <t>Visitantes</t>
  </si>
  <si>
    <t xml:space="preserve">Servicios Generales </t>
  </si>
  <si>
    <t xml:space="preserve">MAPA - GUIA </t>
  </si>
  <si>
    <t>1.4. Actividades: Describa detalladamente cada una de las tareas que van a ser evaluadas según los peligros asociados, (Duración y Frecuencia).</t>
  </si>
  <si>
    <t>6. Efectos Posibles: Hace referencia a la peor consecuencia de la exposición al peligro asociado. Ej ( Enfermedad asociada)</t>
  </si>
  <si>
    <t>7. Controles Existentes: Control que se genera a partir del peligro y/o riesgo asociado.</t>
  </si>
  <si>
    <t xml:space="preserve">8. Fuente ( máquinas, equipos, herramientas): Identifique los controles existentes de la fuente del peligro asociad. Ej (máquina con botón de seguridad en caso de bloqueo no genera accidente en el trabajador). </t>
  </si>
  <si>
    <t>9. Medio ( Lugar de trabajo): Identifique los controles existenetes en la  zona o lugar donde se identifica el peligro asosicado. Ejemplo (señalización y demarcación del área donde se encuentra la maquinaria)</t>
  </si>
  <si>
    <t xml:space="preserve">10. Individuo (trabajador): Identifique los controles existentes de a cuerdo al cargo a desempeñar por el trabajador ( Elementos de Protección Personal - Protector respiratorio). </t>
  </si>
  <si>
    <t xml:space="preserve">11. Evaluación de los Riesgos: Verificar el puntaje y/o calificación del riesgo, esto a fin de tomar los controles necesarios. </t>
  </si>
  <si>
    <t xml:space="preserve">INDUCCIÓN </t>
  </si>
  <si>
    <t xml:space="preserve">1. Capacitar al personal en Riesgo Publico 
</t>
  </si>
  <si>
    <t xml:space="preserve">VIGILACIA PRIVADA, CIRCUITO CERRADO DE VIGILANCIA NUMEROS DE EMERGENCIA  </t>
  </si>
  <si>
    <t>1. Capacitación manejo adecuado de herramientas manuales.</t>
  </si>
  <si>
    <t xml:space="preserve">Inducción </t>
  </si>
  <si>
    <r>
      <t xml:space="preserve">
</t>
    </r>
    <r>
      <rPr>
        <sz val="12"/>
        <rFont val="Arial"/>
        <family val="2"/>
      </rPr>
      <t xml:space="preserve">1. Capacitación de fatiga visual
2. Gimnasia laboral
</t>
    </r>
    <r>
      <rPr>
        <sz val="12"/>
        <color rgb="FFFF0000"/>
        <rFont val="Arial"/>
        <family val="2"/>
      </rPr>
      <t xml:space="preserve">
</t>
    </r>
  </si>
  <si>
    <r>
      <t xml:space="preserve">
</t>
    </r>
    <r>
      <rPr>
        <sz val="12"/>
        <rFont val="Arial"/>
        <family val="2"/>
      </rPr>
      <t>1. Capacitación de fatiga visual
2. Gimnasia laboral</t>
    </r>
    <r>
      <rPr>
        <sz val="12"/>
        <color rgb="FFFF0000"/>
        <rFont val="Arial"/>
        <family val="2"/>
      </rPr>
      <t xml:space="preserve">
</t>
    </r>
  </si>
  <si>
    <t xml:space="preserve"> Inspecciones de Seguridad generales de las oficinas, periodicidad según cronograma </t>
  </si>
  <si>
    <t xml:space="preserve"> Infecciones gastrointestinales, enfermedades infecciosas, enfermedades en la piel, intoxicación, reacciones alérgicas.</t>
  </si>
  <si>
    <t xml:space="preserve"> Microorganismos (bacterias, parásitos, hongos o virus) </t>
  </si>
  <si>
    <t xml:space="preserve">Simulacro de emergencia </t>
  </si>
  <si>
    <t xml:space="preserve">Jornadas de Orden y Aseo </t>
  </si>
  <si>
    <t xml:space="preserve">1.Exámen médico periódico                                2. Capacitación en protección auditiva         3. Capacitación en autocuidado
           </t>
  </si>
  <si>
    <t xml:space="preserve">1. Pausas activas.                                        2. Capacitación autocuidado
3. Descansos y hábitos saludable </t>
  </si>
  <si>
    <t xml:space="preserve">1. Capacitación cuidado piel                               2. Utilizar protector solar.                              3. Utilizar Ropa de trabajo según clima </t>
  </si>
  <si>
    <t xml:space="preserve">Maneja con ventanas cerradas </t>
  </si>
  <si>
    <t>FENOMENOS NATURALES</t>
  </si>
  <si>
    <t xml:space="preserve"> Curso de Primero Auxilios</t>
  </si>
  <si>
    <t>1. Capacitación autocuidado 
2.  Divulgar actualización de perfiles de cargos                       
3. Plan estratégico de seguridad vial -Toma conciencia sobre la problemática.
4. Diseñar y Socializar programa de gestión de velocidades seguras
5. Diseñar y Socializar programa de prevención de la fatiga en la conducción
6. Diseñar y Socializar programa de prevención de la distracción en la conducción
7. Diseñar y Socializar programa de cero tolerancias a la conducción bajo los efectos del alcohol y sustancias psicoactivas
8. Diseñar y Socializar programa de protección de actores viales vulnerables</t>
  </si>
  <si>
    <t>Capacitaciones de prevención, manejo  y autocuidado de Enfermedades infecciosas</t>
  </si>
  <si>
    <t>Manejo recursos humanos, proveedores, requisiciones, pagos, coordinación ,atención público</t>
  </si>
  <si>
    <t>Dolor de espalda, Malestar y cansancio general.</t>
  </si>
  <si>
    <t xml:space="preserve">implementación pausas activas, realiza inducción, exámenes de ingreso, periódicos,  </t>
  </si>
  <si>
    <t xml:space="preserve">
1. Fomentar el Autocuidado 
2.  capacitación en higiene postural
3. Programa de Vigilancia Osteomuscular
</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</si>
  <si>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país. - medicina preventiva y del trabajo. 
3. Resolución 1443 de 2014.  Por el cual se dictan disposiciones para la implementación del Sistema de Gestión
de la Seguridad y Salud en el Trabajo (SG-SST) - Vigilancia de la salud en el trabajo.</t>
  </si>
  <si>
    <t>Posturas prolongada mantenida (bípeda)</t>
  </si>
  <si>
    <t xml:space="preserve">
1. Fomentar el Autocuidado 
2.  capacitación en higiene postural
3. Programa de Vigilancia Osteomuscular
4. Inspección de puestos de trabajo 
</t>
  </si>
  <si>
    <t>Digitación alimentando base datos, revisión de documentación , envíos correos electrónicos.</t>
  </si>
  <si>
    <t>Síndrome túnel del carpo, epicondilitis, tenosinovitis.</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</si>
  <si>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país. - medicina preventiva y del trabajo. 
3. Resolución 1443 de 2014.  Por el cual se dictan disposiciones para la implementación del Sistema de Gestión de la Seguridad y Salud en el Trabajo (SG-SST) - Vigilancia de la salud en el trabajo.</t>
  </si>
  <si>
    <t>Estrés, di confort laboral, dolor de cabeza</t>
  </si>
  <si>
    <t>Aplicación de baterías de riesgo psicosocial 
Capacitaciones de Prevención y Cuidado de la Salud Mental</t>
  </si>
  <si>
    <t xml:space="preserve">Continuar con las recomendaciones dadas por la batería de riesgo psicosocial 
Plan de bienestar 
Capacitar sobre 
Estrés 
Estilos de liderazgo para lideres 
Comunicación Asertiva para lideres
Perfiles de cargos con frecuencia
</t>
  </si>
  <si>
    <t>Se cuenta con iluminación natural además de iluminación artificial suficiente y focalizada en el área de trabajo.</t>
  </si>
  <si>
    <t xml:space="preserve">1. Resolución 2400 de 1979.  Por la cual se establece algunas disposiciones sobre vivienda, higiene y seguridad en los establecimientos de trabajo. Capitulo III, Obligaciones de los Trabajadores.  Artículo 3.  b).  </t>
  </si>
  <si>
    <t>manejo recursos humanos, proveedores, requisiciones, pagos, coordinación ,atención público</t>
  </si>
  <si>
    <t>Digitación alimentando base datos, revisión de documentación , envíos correos electrónicos. Trabajo con computadores</t>
  </si>
  <si>
    <t>lentes antirreflejo</t>
  </si>
  <si>
    <t>cefalea, hipoacusia neurosensorial, estrés</t>
  </si>
  <si>
    <t xml:space="preserve">1. Capacitación en riesgo físico (ruido)
2. Descansos Saludables por fuera del frente de trabajo
</t>
  </si>
  <si>
    <t xml:space="preserve">Desplazamiento  fuera de la oficina para realizar diligencias  </t>
  </si>
  <si>
    <t xml:space="preserve"> Mantener actualizados los números de emergencia a nivel nacional.</t>
  </si>
  <si>
    <t xml:space="preserve">1. Capacitar al personal en Riesgo Publico y Riesgos Viales  
3.  Capacitar sobre las medidas de prevención como conductor - peatón
</t>
  </si>
  <si>
    <t>Contusión, heridas, traumas de tejidos blandos</t>
  </si>
  <si>
    <t>Cables eléctricos, enchufes, cables pelados</t>
  </si>
  <si>
    <t>Shock eléctrico, electrocución</t>
  </si>
  <si>
    <t xml:space="preserve">Brigadas, botiquín, camillas. </t>
  </si>
  <si>
    <t xml:space="preserve">
1, Realizar hoja de vida para brigadistas
2. Capacitar:
 Primeros Auxilios 
Alteraciones de Consciencia
Quemaduras 
Lesiones Eléctricas
</t>
  </si>
  <si>
    <t>contusiones traumas de tejidos blandos, heridas, fracturas</t>
  </si>
  <si>
    <t xml:space="preserve">Programa de orden y Aseo 
Capacitación y divulgación de Orden y Aseo a personal </t>
  </si>
  <si>
    <t xml:space="preserve">extintor multipropósito, camilla, botiquín, brigada de emergencia. </t>
  </si>
  <si>
    <t xml:space="preserve">Capacitación sobre manejo de extintores </t>
  </si>
  <si>
    <t xml:space="preserve">Presencia de virus en el ambiente por empleados o visitantes  con enfermedades respiratorias 
Contacto con personas y compartir de áreas comunes 
</t>
  </si>
  <si>
    <t>enfermedad respiradora aguda</t>
  </si>
  <si>
    <r>
      <rPr>
        <sz val="12"/>
        <rFont val="Arial"/>
        <family val="2"/>
      </rPr>
      <t>1.Autocuidado                                          
2. Higiene personal
3. L</t>
    </r>
    <r>
      <rPr>
        <sz val="12"/>
        <color theme="1"/>
        <rFont val="Arial"/>
        <family val="2"/>
      </rPr>
      <t>impieza de áreas comunes y desinfección de teclados de ordenador, teléfonos, pomos de puertas
4. Eliminación de suciedad y residuos 
5. Capacitación en Nutrición recomendada para prevención de enfermedades</t>
    </r>
  </si>
  <si>
    <t xml:space="preserve">1. Divulgar plan de emergencia
2. Señalizar rutas y equipos de emergencias
3. Capacitar a Brigadas de emergencias
4. Capacitaciones generales de primeros auxilios , Botiquín de emergencias </t>
  </si>
  <si>
    <t>Implementación pausas activas
Capacitación Bases de prevención de riesgo biomecánico</t>
  </si>
  <si>
    <t>Estrés, di confort laboral, dolor de cabeza, fatiga laboral, depresión.</t>
  </si>
  <si>
    <t>Batería de riesgo Psicosocial  implementar recomendaciones de acuerdo a resultados.</t>
  </si>
  <si>
    <t xml:space="preserve">1. Implementar el programa de riesgo psicosocial en base a batería psicosocial
2. Capacitar en  manejo de estrés
3.  capacitación Hábitos de vida saludables
4. Establecer Plan de bienestar.
5, Implementar recomendaciones de acuerdo a resultado de la batería Psicosocial
</t>
  </si>
  <si>
    <t xml:space="preserve">Curso de Primero Auxilios
Capacitación en mecánica Básica 
Capacitación Manejo defensivo </t>
  </si>
  <si>
    <t xml:space="preserve">1. Capacitación Autocuidado 
2..Mantenimiento preventivo y correctivo. 
3.Inspecciones preoperacionales.  
4. Capacitación en mecánica Básica                     
</t>
  </si>
  <si>
    <t>uso inadecuado de las herramientas manuales</t>
  </si>
  <si>
    <t>Heridas, contusiones, traumas</t>
  </si>
  <si>
    <t>1. Capacitación en Cuidado de manos y uso seguro de herramientas manuales 
2. Capacitación en autocuidado                                                                 3. Realizar el mantenimiento siempre con el vehículo apagado</t>
  </si>
  <si>
    <t xml:space="preserve"> Mantener actualizados los números de emergencia a nivel Nacional   </t>
  </si>
  <si>
    <t>1. Capacitar al personal en Riesgo Publico 
2. Capacitar al personal en Riesgo Publico y Riesgos Viales  
3.  Capacitar sobre las medidas de prevención como conductor - peatón</t>
  </si>
  <si>
    <t xml:space="preserve">Realizar capacitación manejo defensivo y de  seguridad vial.
Capacitación de PESV- toma de Conciencia 
</t>
  </si>
  <si>
    <t xml:space="preserve">Preoperacionales se inspecciones planeadas según cronograma </t>
  </si>
  <si>
    <t xml:space="preserve">Exposición a cables eléctricos, conexiones eléctricas </t>
  </si>
  <si>
    <t xml:space="preserve">Cargas eléctricas fuertes, estallidos de sistemas </t>
  </si>
  <si>
    <t>1.Autocuidado
2. Capacitar a los conductores en riesgo eléctrico.
3, Incluir en el plan de mantenimiento del vehículo revisión eléctrica y rotación de baterías.</t>
  </si>
  <si>
    <t>1. Divulgar plan de emergencia
2. Señalizar rutas y equipos de emergencias
3. Formar brigadas de emergencias
4,Capacitacion en prevención y control de emergencias.</t>
  </si>
  <si>
    <t>Extintor multipropósito
Kit de herramientas 
Botiquín de primeros Auxilios</t>
  </si>
  <si>
    <t>mantenimiento preventivo e inspecciones periódicas</t>
  </si>
  <si>
    <t xml:space="preserve">1. Divulgar plan de emergencia
2. Formar brigadas de emergencias
3. Capacitación manejo de extintores
4,Capacitacion en prevención y control de emergencias.
</t>
  </si>
  <si>
    <t>Infección respiratoria aguda</t>
  </si>
  <si>
    <r>
      <rPr>
        <sz val="12"/>
        <rFont val="Arial"/>
        <family val="2"/>
      </rPr>
      <t>1.Autocuidado                                          
2. Higiene personal
3. L</t>
    </r>
    <r>
      <rPr>
        <sz val="12"/>
        <color theme="1"/>
        <rFont val="Arial"/>
        <family val="2"/>
      </rPr>
      <t>impieza de áreas comunes 
4. Eliminación de suciedad y residuos 
5. Capacitación en Nutrición recomendada para prevención de enfermedades</t>
    </r>
  </si>
  <si>
    <t xml:space="preserve">1. Ventiladores portátiles </t>
  </si>
  <si>
    <t xml:space="preserve">
1. Fomentar el Autocuidado 
2. Examen de Ingreso con énfasis en osteomuscular 
3. Programa de Vigilancia Osteomuscular
4. Realizar examen medico periódico. 
</t>
  </si>
  <si>
    <t xml:space="preserve"> Revision y mantenimiento periódico de los vehículos</t>
  </si>
  <si>
    <t xml:space="preserve">1. Programa de vigilancia Osteomuscular 
2. Autocuidado                                   3.Capacitación en higiene postural
4. Programa de Vigilancia Osteomuscular
</t>
  </si>
  <si>
    <t xml:space="preserve">Capacitacion sobre uso del protector solar </t>
  </si>
  <si>
    <t xml:space="preserve"> Mantener al Día los Numeros de Emergencia a Nivel Nacional</t>
  </si>
  <si>
    <t xml:space="preserve">1. Capacitar al personal en Riesgo Publico </t>
  </si>
  <si>
    <t xml:space="preserve">1. Capacitacion en Cuidado de manos y manejo adecuado de Herramientas manuales.
2. Capacitación en autocuidado.                     </t>
  </si>
  <si>
    <t xml:space="preserve">Inspecciones periódicas y Mantenimientos periodicos </t>
  </si>
  <si>
    <t xml:space="preserve">1. Divulgar plan de emergencia
2. Señalizar rutas y equipos de emergencias
</t>
  </si>
  <si>
    <t>Programas de Orden y Aseo</t>
  </si>
  <si>
    <r>
      <rPr>
        <sz val="12"/>
        <rFont val="Arial"/>
        <family val="2"/>
      </rPr>
      <t>1.Autocuidado                                          
2. Higiene personal
3. L</t>
    </r>
    <r>
      <rPr>
        <sz val="12"/>
        <color theme="1"/>
        <rFont val="Arial"/>
        <family val="2"/>
      </rPr>
      <t xml:space="preserve">impieza de áreas comunes 
4. Eliminación de suciedad y residuos 
</t>
    </r>
  </si>
  <si>
    <t xml:space="preserve"> 1. Divulgar plan de emergencia
2. Señalizar rutas y equipos de emergencias</t>
  </si>
  <si>
    <t xml:space="preserve">Elementos de proteccion personal
Capacitaciones de prevención, manejo  y autocuidado de Enfermedades infecciosas </t>
  </si>
  <si>
    <t xml:space="preserve"> Jornadas de Orden y Aseo</t>
  </si>
  <si>
    <t>1.Autocuidado                                          
2. Higiene personal
3, Capacitación en Nutrición recomendada para prevención de enfermedades
4. Limpieza de áreas comunes 
5. Eliminación de suciedad y residuos</t>
  </si>
  <si>
    <t>1. Autocuidado                                             2. Higiene Personal                                                    3. uso EPP
4. Capacitación en Nutrición recomendada para prevención de enfermedades
5.Limpieza de áreas comunes 
6. Eliminación de suciedad y residuos</t>
  </si>
  <si>
    <r>
      <rPr>
        <sz val="12"/>
        <rFont val="Arial"/>
        <family val="2"/>
      </rPr>
      <t xml:space="preserve">1. Capacitación autocuidado
2. Capacitar en temas Manejo de estrés      3. Habitos y Estilo de vida saludable
</t>
    </r>
    <r>
      <rPr>
        <sz val="12"/>
        <color rgb="FFFF0000"/>
        <rFont val="Arial"/>
        <family val="2"/>
      </rPr>
      <t xml:space="preserve">
</t>
    </r>
  </si>
  <si>
    <t xml:space="preserve">1. Uso EPP                                                   2. Socialización hojas de Seguridad  
3. Correcto Almacemaniento de productos quimicos y etiqueado 
4. Señalización            </t>
  </si>
  <si>
    <t xml:space="preserve">Jornadas de Orden y aseo </t>
  </si>
  <si>
    <t>1. Divulgar plan de emergencia
2. Mantenimiento e inspecciones de seguridad.
3. Programa orden y aseo</t>
  </si>
  <si>
    <t xml:space="preserve">  Mantener actualizados los numeros de Emergencia a nivel nacional</t>
  </si>
  <si>
    <t xml:space="preserve">Smulacro de emergencia </t>
  </si>
  <si>
    <t>Inducción</t>
  </si>
  <si>
    <t xml:space="preserve">Fecha </t>
  </si>
  <si>
    <t>Página: 1 de 1</t>
  </si>
  <si>
    <t>Versión:02</t>
  </si>
  <si>
    <t>PROCESO SIG</t>
  </si>
  <si>
    <t>MATRIZ IDENTIFICACION VALORACION T CONTROL DE RIESGOS TSE</t>
  </si>
  <si>
    <t>MT-HSEQ-04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</si>
</sst>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2"/>
      <color theme="1"/>
      <name val="Calibri"/>
      <family val="2"/>
      <scheme val="minor"/>
    </font>
    <font>
      <sz val="11"/>
      <color theme="1"/>
      <name val="Calibri"/>
      <family val="2"/>
      <scheme val="minor"/>
    </font>
    <font>
      <sz val="12"/>
      <name val="Arial Narrow"/>
      <family val="2"/>
    </font>
    <font>
      <b/>
      <sz val="12"/>
      <name val="Arial Narrow"/>
      <family val="2"/>
    </font>
    <font>
      <b/>
      <sz val="16"/>
      <name val="Arial Narrow"/>
      <family val="2"/>
    </font>
    <font>
      <b/>
      <sz val="11"/>
      <name val="Arial Narrow"/>
      <family val="2"/>
    </font>
    <font>
      <b/>
      <sz val="12"/>
      <color theme="1"/>
      <name val="Arial"/>
      <family val="2"/>
    </font>
    <font>
      <b/>
      <sz val="12"/>
      <color indexed="8"/>
      <name val="Arial"/>
      <family val="2"/>
    </font>
    <font>
      <b/>
      <sz val="12"/>
      <color theme="1"/>
      <name val="Arial Narrow"/>
      <family val="2"/>
    </font>
    <font>
      <sz val="10"/>
      <color theme="1"/>
      <name val="Arial"/>
      <family val="2"/>
    </font>
    <font>
      <sz val="10"/>
      <color indexed="56"/>
      <name val="Arial"/>
      <family val="2"/>
    </font>
    <font>
      <sz val="10"/>
      <name val="Arial"/>
      <family val="2"/>
    </font>
    <font>
      <sz val="10"/>
      <color theme="1"/>
      <name val="Arial Narrow"/>
      <family val="2"/>
    </font>
    <font>
      <b/>
      <sz val="9"/>
      <color indexed="81"/>
      <name val="Tahoma"/>
      <family val="2"/>
    </font>
    <font>
      <sz val="9"/>
      <color indexed="81"/>
      <name val="Tahoma"/>
      <family val="2"/>
    </font>
    <font>
      <sz val="10"/>
      <color indexed="56"/>
      <name val="Arial Narrow"/>
      <family val="2"/>
    </font>
    <font>
      <sz val="10"/>
      <color indexed="8"/>
      <name val="Arial Narrow"/>
      <family val="2"/>
    </font>
    <font>
      <sz val="11"/>
      <color theme="1"/>
      <name val="Arial Narrow"/>
      <family val="2"/>
    </font>
    <font>
      <b/>
      <sz val="12"/>
      <color indexed="8"/>
      <name val="Arial Narrow"/>
      <family val="2"/>
    </font>
    <font>
      <b/>
      <sz val="11"/>
      <color indexed="8"/>
      <name val="Calibri"/>
      <family val="2"/>
    </font>
    <font>
      <sz val="8"/>
      <color indexed="8"/>
      <name val="Calibri"/>
      <family val="2"/>
    </font>
    <font>
      <b/>
      <sz val="8"/>
      <color indexed="8"/>
      <name val="Calibri"/>
      <family val="2"/>
    </font>
    <font>
      <b/>
      <sz val="10"/>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b/>
      <sz val="12"/>
      <color theme="6" tint="-0.249977111117893"/>
      <name val="Calibri"/>
      <family val="2"/>
    </font>
    <font>
      <b/>
      <sz val="10"/>
      <color theme="1"/>
      <name val="Calibri"/>
      <family val="2"/>
    </font>
    <font>
      <b/>
      <sz val="12"/>
      <color theme="9" tint="-0.249977111117893"/>
      <name val="Calibri"/>
      <family val="2"/>
    </font>
    <font>
      <b/>
      <sz val="12"/>
      <color theme="5" tint="-0.249977111117893"/>
      <name val="Calibri"/>
      <family val="2"/>
    </font>
    <font>
      <b/>
      <sz val="12"/>
      <color theme="7" tint="-0.249977111117893"/>
      <name val="Calibri"/>
      <family val="2"/>
    </font>
    <font>
      <b/>
      <sz val="16"/>
      <color rgb="FFFF0000"/>
      <name val="Arial"/>
      <family val="2"/>
    </font>
    <font>
      <b/>
      <sz val="18"/>
      <name val="Arial"/>
      <family val="2"/>
    </font>
    <font>
      <sz val="11"/>
      <color theme="1"/>
      <name val="Arial"/>
      <family val="2"/>
    </font>
    <font>
      <sz val="12"/>
      <color theme="1"/>
      <name val="Arial"/>
      <family val="2"/>
    </font>
    <font>
      <sz val="12"/>
      <color indexed="8"/>
      <name val="Arial"/>
      <family val="2"/>
    </font>
    <font>
      <sz val="12"/>
      <color rgb="FFFF0000"/>
      <name val="Arial"/>
      <family val="2"/>
    </font>
    <font>
      <sz val="12"/>
      <color indexed="56"/>
      <name val="Arial"/>
      <family val="2"/>
    </font>
    <font>
      <sz val="12"/>
      <name val="Arial"/>
      <family val="2"/>
    </font>
    <font>
      <sz val="12"/>
      <color theme="1"/>
      <name val="Arial Narrow"/>
      <family val="2"/>
    </font>
    <font>
      <b/>
      <sz val="16"/>
      <name val="Arial"/>
      <family val="2"/>
    </font>
    <font>
      <sz val="8"/>
      <color theme="1"/>
      <name val="Calibri"/>
      <family val="2"/>
      <scheme val="minor"/>
    </font>
    <font>
      <sz val="14"/>
      <color theme="1"/>
      <name val="Calibri"/>
      <family val="2"/>
      <scheme val="minor"/>
    </font>
    <font>
      <sz val="8"/>
      <color theme="0"/>
      <name val="Calibri"/>
      <family val="2"/>
      <scheme val="minor"/>
    </font>
    <font>
      <sz val="8"/>
      <name val="Calibri"/>
      <family val="2"/>
      <scheme val="minor"/>
    </font>
    <font>
      <sz val="10"/>
      <name val="Arial Narrow"/>
      <family val="2"/>
    </font>
    <font>
      <sz val="9"/>
      <name val="Calibri"/>
      <family val="2"/>
      <scheme val="minor"/>
    </font>
    <font>
      <b/>
      <sz val="12"/>
      <color theme="0"/>
      <name val="Arial"/>
      <family val="2"/>
    </font>
    <font>
      <b/>
      <sz val="12"/>
      <color theme="0"/>
      <name val="Calibri"/>
      <family val="2"/>
      <scheme val="minor"/>
    </font>
    <font>
      <b/>
      <sz val="12"/>
      <color theme="1"/>
      <name val="Calibri"/>
      <family val="2"/>
      <scheme val="minor"/>
    </font>
    <font>
      <u/>
      <sz val="12"/>
      <color theme="10"/>
      <name val="Calibri"/>
      <family val="2"/>
      <scheme val="minor"/>
    </font>
    <font>
      <sz val="12"/>
      <color theme="1"/>
      <name val="Arial  "/>
    </font>
    <font>
      <b/>
      <sz val="12"/>
      <color theme="1"/>
      <name val="Arial  "/>
    </font>
    <font>
      <b/>
      <sz val="12"/>
      <name val="Arial"/>
      <family val="2"/>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ED00"/>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00B0F0"/>
        <bgColor indexed="64"/>
      </patternFill>
    </fill>
    <fill>
      <patternFill patternType="solid">
        <fgColor rgb="FF8DEAFD"/>
        <bgColor indexed="64"/>
      </patternFill>
    </fill>
    <fill>
      <patternFill patternType="solid">
        <fgColor rgb="FF00B050"/>
        <bgColor indexed="64"/>
      </patternFill>
    </fill>
    <fill>
      <patternFill patternType="solid">
        <fgColor rgb="FFA7CF8B"/>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8" tint="-0.499984740745262"/>
        <bgColor indexed="64"/>
      </patternFill>
    </fill>
    <fill>
      <patternFill patternType="solid">
        <fgColor rgb="FF002060"/>
        <bgColor indexed="64"/>
      </patternFill>
    </fill>
    <fill>
      <patternFill patternType="solid">
        <fgColor rgb="FFFFC000"/>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499984740745262"/>
      </left>
      <right/>
      <top style="thin">
        <color indexed="64"/>
      </top>
      <bottom/>
      <diagonal/>
    </border>
    <border>
      <left style="thin">
        <color theme="0" tint="-0.499984740745262"/>
      </left>
      <right/>
      <top/>
      <bottom/>
      <diagonal/>
    </border>
    <border>
      <left style="thin">
        <color theme="0" tint="-0.499984740745262"/>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s>
  <cellStyleXfs count="3">
    <xf numFmtId="0" fontId="0" fillId="0" borderId="0"/>
    <xf numFmtId="0" fontId="1" fillId="0" borderId="0"/>
    <xf numFmtId="0" fontId="50" fillId="0" borderId="0" applyNumberFormat="0" applyFill="0" applyBorder="0" applyAlignment="0" applyProtection="0"/>
  </cellStyleXfs>
  <cellXfs count="669">
    <xf numFmtId="0" fontId="0" fillId="0" borderId="0" xfId="0"/>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2" borderId="0" xfId="0" applyFont="1" applyFill="1" applyAlignment="1">
      <alignment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0" borderId="0" xfId="0" applyFont="1"/>
    <xf numFmtId="0" fontId="8" fillId="0" borderId="0" xfId="0" applyFont="1"/>
    <xf numFmtId="0" fontId="9" fillId="0" borderId="0" xfId="0" applyFont="1"/>
    <xf numFmtId="0" fontId="12" fillId="0" borderId="0" xfId="0" applyFont="1"/>
    <xf numFmtId="0" fontId="1" fillId="0" borderId="0" xfId="0" applyFont="1" applyAlignment="1">
      <alignment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6" fillId="0" borderId="0" xfId="0" applyFont="1" applyAlignment="1">
      <alignment vertical="center" wrapText="1"/>
    </xf>
    <xf numFmtId="0" fontId="17" fillId="0" borderId="0" xfId="0" applyFont="1"/>
    <xf numFmtId="0" fontId="18" fillId="0" borderId="5" xfId="0" applyFont="1" applyBorder="1" applyAlignment="1">
      <alignment vertical="center" wrapText="1"/>
    </xf>
    <xf numFmtId="0" fontId="1" fillId="0" borderId="0" xfId="1"/>
    <xf numFmtId="0" fontId="1" fillId="5" borderId="0" xfId="1" applyFill="1"/>
    <xf numFmtId="0" fontId="20" fillId="5" borderId="0" xfId="1" applyFont="1" applyFill="1" applyAlignment="1">
      <alignment vertical="center" wrapText="1"/>
    </xf>
    <xf numFmtId="0" fontId="20" fillId="5" borderId="0" xfId="1" applyFont="1" applyFill="1"/>
    <xf numFmtId="0" fontId="21" fillId="6" borderId="32" xfId="1" applyFont="1" applyFill="1" applyBorder="1" applyAlignment="1">
      <alignment horizontal="center" vertical="center"/>
    </xf>
    <xf numFmtId="0" fontId="21" fillId="6" borderId="33" xfId="1" applyFont="1" applyFill="1" applyBorder="1" applyAlignment="1">
      <alignment horizontal="center" vertical="center"/>
    </xf>
    <xf numFmtId="0" fontId="21" fillId="6" borderId="34" xfId="1" applyFont="1" applyFill="1" applyBorder="1" applyAlignment="1">
      <alignment horizontal="center" vertical="center"/>
    </xf>
    <xf numFmtId="0" fontId="21" fillId="5" borderId="0" xfId="1" applyFont="1" applyFill="1"/>
    <xf numFmtId="0" fontId="20" fillId="2" borderId="35" xfId="1" applyFont="1" applyFill="1" applyBorder="1" applyAlignment="1">
      <alignment vertical="center"/>
    </xf>
    <xf numFmtId="0" fontId="20" fillId="2" borderId="23" xfId="1" applyFont="1" applyFill="1" applyBorder="1" applyAlignment="1">
      <alignment horizontal="center" vertical="center"/>
    </xf>
    <xf numFmtId="0" fontId="20" fillId="2" borderId="36" xfId="1" applyFont="1" applyFill="1" applyBorder="1" applyAlignment="1">
      <alignment vertical="center" wrapText="1"/>
    </xf>
    <xf numFmtId="0" fontId="20" fillId="5" borderId="0" xfId="1" applyFont="1" applyFill="1" applyAlignment="1">
      <alignment vertical="center"/>
    </xf>
    <xf numFmtId="0" fontId="20" fillId="2" borderId="4" xfId="1" applyFont="1" applyFill="1" applyBorder="1" applyAlignment="1">
      <alignment vertical="center"/>
    </xf>
    <xf numFmtId="0" fontId="20" fillId="2" borderId="5" xfId="1" applyFont="1" applyFill="1" applyBorder="1" applyAlignment="1">
      <alignment horizontal="center" vertical="center"/>
    </xf>
    <xf numFmtId="0" fontId="20" fillId="2" borderId="6" xfId="1" applyFont="1" applyFill="1" applyBorder="1" applyAlignment="1">
      <alignment vertical="center" wrapText="1"/>
    </xf>
    <xf numFmtId="0" fontId="20" fillId="2" borderId="10" xfId="1" applyFont="1" applyFill="1" applyBorder="1" applyAlignment="1">
      <alignment vertical="center"/>
    </xf>
    <xf numFmtId="0" fontId="20" fillId="2" borderId="11" xfId="1" applyFont="1" applyFill="1" applyBorder="1" applyAlignment="1">
      <alignment horizontal="center" vertical="center"/>
    </xf>
    <xf numFmtId="0" fontId="20" fillId="2" borderId="12" xfId="1" applyFont="1" applyFill="1" applyBorder="1" applyAlignment="1">
      <alignment vertical="center" wrapText="1"/>
    </xf>
    <xf numFmtId="0" fontId="20" fillId="5" borderId="0" xfId="1" applyFont="1" applyFill="1" applyAlignment="1">
      <alignment horizontal="center" vertical="center"/>
    </xf>
    <xf numFmtId="0" fontId="20" fillId="0" borderId="35" xfId="1" applyFont="1" applyBorder="1" applyAlignment="1">
      <alignment vertical="center"/>
    </xf>
    <xf numFmtId="0" fontId="20" fillId="0" borderId="23" xfId="1" applyFont="1" applyBorder="1" applyAlignment="1">
      <alignment horizontal="center" vertical="center"/>
    </xf>
    <xf numFmtId="0" fontId="20" fillId="0" borderId="36" xfId="1" applyFont="1" applyBorder="1" applyAlignment="1">
      <alignment vertical="center" wrapText="1"/>
    </xf>
    <xf numFmtId="0" fontId="21" fillId="0" borderId="10" xfId="1" applyFont="1" applyBorder="1" applyAlignment="1">
      <alignment horizontal="center" vertical="center"/>
    </xf>
    <xf numFmtId="0" fontId="21" fillId="0" borderId="11" xfId="1" applyFont="1" applyBorder="1" applyAlignment="1">
      <alignment horizontal="center" vertical="center"/>
    </xf>
    <xf numFmtId="0" fontId="21" fillId="0" borderId="12" xfId="1" applyFont="1" applyBorder="1" applyAlignment="1">
      <alignment horizontal="center" vertical="center"/>
    </xf>
    <xf numFmtId="0" fontId="20" fillId="0" borderId="4" xfId="1" applyFont="1" applyBorder="1" applyAlignment="1">
      <alignment vertical="center"/>
    </xf>
    <xf numFmtId="0" fontId="20" fillId="0" borderId="5" xfId="1" applyFont="1" applyBorder="1" applyAlignment="1">
      <alignment horizontal="center" vertical="center"/>
    </xf>
    <xf numFmtId="0" fontId="20" fillId="0" borderId="6" xfId="1" applyFont="1" applyBorder="1" applyAlignment="1">
      <alignment vertical="center" wrapText="1"/>
    </xf>
    <xf numFmtId="0" fontId="21" fillId="0" borderId="3" xfId="1" applyFont="1" applyBorder="1" applyAlignment="1">
      <alignment horizontal="center" vertical="center"/>
    </xf>
    <xf numFmtId="0" fontId="21" fillId="7" borderId="18" xfId="1" applyFont="1" applyFill="1" applyBorder="1" applyAlignment="1">
      <alignment horizontal="center" vertical="center"/>
    </xf>
    <xf numFmtId="0" fontId="21" fillId="7" borderId="23" xfId="1" applyFont="1" applyFill="1" applyBorder="1" applyAlignment="1">
      <alignment horizontal="center" vertical="center"/>
    </xf>
    <xf numFmtId="0" fontId="21" fillId="8" borderId="23" xfId="1" applyFont="1" applyFill="1" applyBorder="1" applyAlignment="1">
      <alignment horizontal="center" vertical="center"/>
    </xf>
    <xf numFmtId="0" fontId="21" fillId="8" borderId="36" xfId="1" applyFont="1" applyFill="1" applyBorder="1" applyAlignment="1">
      <alignment horizontal="center" vertical="center"/>
    </xf>
    <xf numFmtId="0" fontId="21" fillId="0" borderId="6" xfId="1" applyFont="1" applyBorder="1" applyAlignment="1">
      <alignment horizontal="center" vertical="center"/>
    </xf>
    <xf numFmtId="0" fontId="21" fillId="7" borderId="20" xfId="1" applyFont="1" applyFill="1" applyBorder="1" applyAlignment="1">
      <alignment horizontal="center" vertical="center"/>
    </xf>
    <xf numFmtId="0" fontId="21" fillId="8" borderId="5" xfId="1" applyFont="1" applyFill="1" applyBorder="1" applyAlignment="1">
      <alignment horizontal="center" vertical="center"/>
    </xf>
    <xf numFmtId="0" fontId="21" fillId="9" borderId="6" xfId="1" applyFont="1" applyFill="1" applyBorder="1" applyAlignment="1">
      <alignment horizontal="center" vertical="center"/>
    </xf>
    <xf numFmtId="0" fontId="20" fillId="0" borderId="10" xfId="1" applyFont="1" applyBorder="1" applyAlignment="1">
      <alignment vertical="center"/>
    </xf>
    <xf numFmtId="0" fontId="20" fillId="0" borderId="11" xfId="1" applyFont="1" applyBorder="1" applyAlignment="1">
      <alignment horizontal="center" vertical="center"/>
    </xf>
    <xf numFmtId="0" fontId="20" fillId="0" borderId="12" xfId="1" applyFont="1" applyBorder="1" applyAlignment="1">
      <alignment vertical="center" wrapText="1"/>
    </xf>
    <xf numFmtId="0" fontId="21" fillId="9" borderId="39" xfId="1" applyFont="1" applyFill="1" applyBorder="1" applyAlignment="1">
      <alignment horizontal="center" vertical="center"/>
    </xf>
    <xf numFmtId="0" fontId="21" fillId="9" borderId="11" xfId="1" applyFont="1" applyFill="1" applyBorder="1" applyAlignment="1">
      <alignment horizontal="center" vertical="center"/>
    </xf>
    <xf numFmtId="0" fontId="21" fillId="10" borderId="11" xfId="1" applyFont="1" applyFill="1" applyBorder="1" applyAlignment="1">
      <alignment horizontal="center" vertical="center"/>
    </xf>
    <xf numFmtId="0" fontId="21" fillId="10" borderId="12" xfId="1" applyFont="1" applyFill="1" applyBorder="1" applyAlignment="1">
      <alignment horizontal="center" vertical="center"/>
    </xf>
    <xf numFmtId="0" fontId="21" fillId="5" borderId="32" xfId="1" applyFont="1" applyFill="1" applyBorder="1" applyAlignment="1">
      <alignment horizontal="center" vertical="center"/>
    </xf>
    <xf numFmtId="0" fontId="21" fillId="5" borderId="33" xfId="1" applyFont="1" applyFill="1" applyBorder="1" applyAlignment="1">
      <alignment horizontal="center" vertical="center"/>
    </xf>
    <xf numFmtId="0" fontId="21" fillId="5" borderId="34" xfId="1" applyFont="1" applyFill="1" applyBorder="1" applyAlignment="1">
      <alignment horizontal="center" vertical="center"/>
    </xf>
    <xf numFmtId="49" fontId="21" fillId="0" borderId="10" xfId="1" applyNumberFormat="1" applyFont="1" applyBorder="1" applyAlignment="1">
      <alignment horizontal="center" vertical="center"/>
    </xf>
    <xf numFmtId="49" fontId="21" fillId="0" borderId="11" xfId="1" applyNumberFormat="1" applyFont="1" applyBorder="1" applyAlignment="1">
      <alignment horizontal="center" vertical="center"/>
    </xf>
    <xf numFmtId="49" fontId="21" fillId="0" borderId="12" xfId="1" applyNumberFormat="1" applyFont="1" applyBorder="1" applyAlignment="1">
      <alignment horizontal="center" vertical="center"/>
    </xf>
    <xf numFmtId="0" fontId="21" fillId="0" borderId="44" xfId="1" applyFont="1" applyBorder="1" applyAlignment="1">
      <alignment horizontal="center" vertical="center"/>
    </xf>
    <xf numFmtId="0" fontId="21" fillId="7" borderId="18" xfId="1" applyFont="1" applyFill="1" applyBorder="1" applyAlignment="1">
      <alignment horizontal="left" vertical="center" wrapText="1"/>
    </xf>
    <xf numFmtId="0" fontId="21" fillId="7" borderId="23" xfId="1" applyFont="1" applyFill="1" applyBorder="1" applyAlignment="1">
      <alignment horizontal="left" vertical="center" wrapText="1"/>
    </xf>
    <xf numFmtId="0" fontId="21" fillId="11" borderId="36" xfId="1" applyFont="1" applyFill="1" applyBorder="1" applyAlignment="1">
      <alignment horizontal="left" vertical="center" wrapText="1"/>
    </xf>
    <xf numFmtId="0" fontId="21" fillId="0" borderId="9" xfId="1" applyFont="1" applyBorder="1" applyAlignment="1">
      <alignment horizontal="center" vertical="center"/>
    </xf>
    <xf numFmtId="0" fontId="21" fillId="7" borderId="20" xfId="1" applyFont="1" applyFill="1" applyBorder="1" applyAlignment="1">
      <alignment horizontal="left" vertical="center" wrapText="1"/>
    </xf>
    <xf numFmtId="0" fontId="21" fillId="7" borderId="5" xfId="1" applyFont="1" applyFill="1" applyBorder="1" applyAlignment="1">
      <alignment horizontal="left" vertical="center" wrapText="1"/>
    </xf>
    <xf numFmtId="0" fontId="21" fillId="11" borderId="5" xfId="1" applyFont="1" applyFill="1" applyBorder="1" applyAlignment="1">
      <alignment horizontal="left" vertical="center" wrapText="1"/>
    </xf>
    <xf numFmtId="0" fontId="21" fillId="0" borderId="46" xfId="1" applyFont="1" applyBorder="1" applyAlignment="1">
      <alignment horizontal="left" vertical="center" wrapText="1"/>
    </xf>
    <xf numFmtId="0" fontId="21" fillId="0" borderId="47" xfId="1" applyFont="1" applyBorder="1" applyAlignment="1">
      <alignment horizontal="center" vertical="center"/>
    </xf>
    <xf numFmtId="0" fontId="21" fillId="7" borderId="4" xfId="1" applyFont="1" applyFill="1" applyBorder="1" applyAlignment="1">
      <alignment horizontal="left" vertical="center" wrapText="1"/>
    </xf>
    <xf numFmtId="0" fontId="21" fillId="10" borderId="6" xfId="1" applyFont="1" applyFill="1" applyBorder="1" applyAlignment="1">
      <alignment horizontal="left" vertical="center" wrapText="1"/>
    </xf>
    <xf numFmtId="0" fontId="21" fillId="0" borderId="31" xfId="1" applyFont="1" applyBorder="1" applyAlignment="1">
      <alignment horizontal="center" vertical="center"/>
    </xf>
    <xf numFmtId="0" fontId="21" fillId="11" borderId="4" xfId="1" applyFont="1" applyFill="1" applyBorder="1" applyAlignment="1">
      <alignment horizontal="left" vertical="center" wrapText="1"/>
    </xf>
    <xf numFmtId="0" fontId="21" fillId="0" borderId="49" xfId="1" applyFont="1" applyBorder="1" applyAlignment="1">
      <alignment horizontal="left" vertical="center" wrapText="1"/>
    </xf>
    <xf numFmtId="0" fontId="21" fillId="10" borderId="5" xfId="1" applyFont="1" applyFill="1" applyBorder="1" applyAlignment="1">
      <alignment horizontal="left" vertical="center" wrapText="1"/>
    </xf>
    <xf numFmtId="0" fontId="21" fillId="10" borderId="46" xfId="1" applyFont="1" applyFill="1" applyBorder="1" applyAlignment="1">
      <alignment horizontal="left" vertical="center" wrapText="1"/>
    </xf>
    <xf numFmtId="0" fontId="20" fillId="0" borderId="35" xfId="1" applyFont="1" applyBorder="1" applyAlignment="1">
      <alignment horizontal="center" vertical="center"/>
    </xf>
    <xf numFmtId="0" fontId="20" fillId="0" borderId="4" xfId="1" applyFont="1" applyBorder="1" applyAlignment="1">
      <alignment horizontal="center" vertical="center"/>
    </xf>
    <xf numFmtId="0" fontId="20" fillId="0" borderId="10" xfId="1" applyFont="1" applyBorder="1" applyAlignment="1">
      <alignment horizontal="center" vertical="center"/>
    </xf>
    <xf numFmtId="0" fontId="20" fillId="0" borderId="5" xfId="1" applyFont="1" applyBorder="1" applyAlignment="1">
      <alignment horizontal="center" vertical="center" wrapText="1"/>
    </xf>
    <xf numFmtId="0" fontId="22" fillId="3" borderId="43" xfId="1" applyFont="1" applyFill="1" applyBorder="1" applyAlignment="1">
      <alignment vertical="center" wrapText="1"/>
    </xf>
    <xf numFmtId="0" fontId="23" fillId="3" borderId="0" xfId="1" applyFont="1" applyFill="1" applyAlignment="1">
      <alignment horizontal="center" vertical="center" wrapText="1"/>
    </xf>
    <xf numFmtId="0" fontId="22" fillId="3" borderId="45" xfId="1" applyFont="1" applyFill="1" applyBorder="1" applyAlignment="1">
      <alignment vertical="center" wrapText="1"/>
    </xf>
    <xf numFmtId="0" fontId="24" fillId="12" borderId="51" xfId="1" applyFont="1" applyFill="1" applyBorder="1" applyAlignment="1">
      <alignment horizontal="center" vertical="center" wrapText="1"/>
    </xf>
    <xf numFmtId="0" fontId="24" fillId="0" borderId="0" xfId="1" applyFont="1" applyAlignment="1">
      <alignment horizontal="center" vertical="center" wrapText="1"/>
    </xf>
    <xf numFmtId="0" fontId="24" fillId="13" borderId="51" xfId="1" applyFont="1" applyFill="1" applyBorder="1" applyAlignment="1">
      <alignment horizontal="center" vertical="center" wrapText="1"/>
    </xf>
    <xf numFmtId="0" fontId="25" fillId="0" borderId="0" xfId="1" applyFont="1" applyAlignment="1">
      <alignment vertical="center" wrapText="1"/>
    </xf>
    <xf numFmtId="0" fontId="22" fillId="3" borderId="45" xfId="1" applyFont="1" applyFill="1" applyBorder="1" applyAlignment="1">
      <alignment wrapText="1"/>
    </xf>
    <xf numFmtId="0" fontId="23" fillId="14" borderId="52" xfId="1" applyFont="1" applyFill="1" applyBorder="1" applyAlignment="1">
      <alignment vertical="center" wrapText="1"/>
    </xf>
    <xf numFmtId="0" fontId="23" fillId="14" borderId="53" xfId="1" applyFont="1" applyFill="1" applyBorder="1" applyAlignment="1">
      <alignment vertical="center" wrapText="1"/>
    </xf>
    <xf numFmtId="0" fontId="27" fillId="3" borderId="45" xfId="1" applyFont="1" applyFill="1" applyBorder="1" applyAlignment="1">
      <alignment horizontal="center" vertical="center" wrapText="1"/>
    </xf>
    <xf numFmtId="0" fontId="23" fillId="15" borderId="44" xfId="1" applyFont="1" applyFill="1" applyBorder="1" applyAlignment="1">
      <alignment vertical="center" wrapText="1"/>
    </xf>
    <xf numFmtId="0" fontId="23" fillId="15" borderId="52" xfId="1" applyFont="1" applyFill="1" applyBorder="1" applyAlignment="1">
      <alignment vertical="center" wrapText="1"/>
    </xf>
    <xf numFmtId="0" fontId="23" fillId="14" borderId="47" xfId="1" applyFont="1" applyFill="1" applyBorder="1" applyAlignment="1">
      <alignment vertical="center" wrapText="1"/>
    </xf>
    <xf numFmtId="0" fontId="23" fillId="14" borderId="7" xfId="1" applyFont="1" applyFill="1" applyBorder="1" applyAlignment="1">
      <alignment vertical="center" wrapText="1"/>
    </xf>
    <xf numFmtId="0" fontId="23" fillId="15" borderId="9" xfId="1" applyFont="1" applyFill="1" applyBorder="1" applyAlignment="1">
      <alignment vertical="center" wrapText="1"/>
    </xf>
    <xf numFmtId="0" fontId="23" fillId="15" borderId="47" xfId="1" applyFont="1" applyFill="1" applyBorder="1" applyAlignment="1">
      <alignment vertical="center" wrapText="1"/>
    </xf>
    <xf numFmtId="0" fontId="23" fillId="14" borderId="54" xfId="1" applyFont="1" applyFill="1" applyBorder="1" applyAlignment="1">
      <alignment vertical="center" wrapText="1"/>
    </xf>
    <xf numFmtId="0" fontId="23" fillId="14" borderId="55" xfId="1" applyFont="1" applyFill="1" applyBorder="1" applyAlignment="1">
      <alignment vertical="center" wrapText="1"/>
    </xf>
    <xf numFmtId="0" fontId="23" fillId="15" borderId="56" xfId="1" applyFont="1" applyFill="1" applyBorder="1" applyAlignment="1">
      <alignment vertical="center" wrapText="1"/>
    </xf>
    <xf numFmtId="0" fontId="23" fillId="15" borderId="54" xfId="1" applyFont="1" applyFill="1" applyBorder="1" applyAlignment="1">
      <alignment vertical="center" wrapText="1"/>
    </xf>
    <xf numFmtId="0" fontId="22" fillId="0" borderId="0" xfId="1" applyFont="1" applyAlignment="1">
      <alignment vertical="center" wrapText="1"/>
    </xf>
    <xf numFmtId="0" fontId="23" fillId="0" borderId="0" xfId="1" applyFont="1" applyAlignment="1">
      <alignment vertical="center" wrapText="1"/>
    </xf>
    <xf numFmtId="0" fontId="23" fillId="15" borderId="42" xfId="1" applyFont="1" applyFill="1" applyBorder="1" applyAlignment="1">
      <alignment vertical="center" wrapText="1"/>
    </xf>
    <xf numFmtId="0" fontId="23" fillId="15" borderId="51" xfId="1" applyFont="1" applyFill="1" applyBorder="1" applyAlignment="1">
      <alignment vertical="center" wrapText="1"/>
    </xf>
    <xf numFmtId="0" fontId="22" fillId="15" borderId="54" xfId="1" applyFont="1" applyFill="1" applyBorder="1" applyAlignment="1">
      <alignment vertical="center" wrapText="1"/>
    </xf>
    <xf numFmtId="0" fontId="24" fillId="16" borderId="51" xfId="1" applyFont="1" applyFill="1" applyBorder="1" applyAlignment="1">
      <alignment horizontal="center" vertical="center" wrapText="1"/>
    </xf>
    <xf numFmtId="0" fontId="22" fillId="0" borderId="0" xfId="1" applyFont="1" applyAlignment="1">
      <alignment wrapText="1"/>
    </xf>
    <xf numFmtId="0" fontId="22" fillId="3" borderId="28" xfId="1" applyFont="1" applyFill="1" applyBorder="1" applyAlignment="1">
      <alignment vertical="center" wrapText="1"/>
    </xf>
    <xf numFmtId="0" fontId="23" fillId="19" borderId="52" xfId="1" applyFont="1" applyFill="1" applyBorder="1" applyAlignment="1">
      <alignment vertical="center" wrapText="1"/>
    </xf>
    <xf numFmtId="0" fontId="23" fillId="19" borderId="54" xfId="1" applyFont="1" applyFill="1" applyBorder="1" applyAlignment="1">
      <alignment vertical="center" wrapText="1"/>
    </xf>
    <xf numFmtId="0" fontId="23" fillId="0" borderId="0" xfId="1" applyFont="1" applyAlignment="1">
      <alignment horizontal="center" vertical="center" wrapText="1"/>
    </xf>
    <xf numFmtId="0" fontId="24" fillId="20" borderId="51" xfId="1" applyFont="1" applyFill="1" applyBorder="1" applyAlignment="1">
      <alignment horizontal="center" vertical="center" wrapText="1"/>
    </xf>
    <xf numFmtId="0" fontId="24" fillId="13" borderId="51" xfId="1" applyFont="1" applyFill="1" applyBorder="1" applyAlignment="1">
      <alignment horizontal="center" wrapText="1"/>
    </xf>
    <xf numFmtId="0" fontId="22" fillId="0" borderId="15" xfId="1" applyFont="1" applyBorder="1" applyAlignment="1">
      <alignment wrapText="1"/>
    </xf>
    <xf numFmtId="0" fontId="23" fillId="21" borderId="52" xfId="1" applyFont="1" applyFill="1" applyBorder="1" applyAlignment="1">
      <alignment vertical="center" wrapText="1"/>
    </xf>
    <xf numFmtId="0" fontId="22" fillId="15" borderId="51" xfId="1" applyFont="1" applyFill="1" applyBorder="1" applyAlignment="1">
      <alignment vertical="center" wrapText="1"/>
    </xf>
    <xf numFmtId="0" fontId="23" fillId="21" borderId="54" xfId="1" applyFont="1" applyFill="1" applyBorder="1" applyAlignment="1">
      <alignment vertical="center" wrapText="1"/>
    </xf>
    <xf numFmtId="0" fontId="23" fillId="3" borderId="27" xfId="1" applyFont="1" applyFill="1" applyBorder="1" applyAlignment="1">
      <alignment vertical="center" wrapText="1"/>
    </xf>
    <xf numFmtId="0" fontId="23" fillId="21" borderId="51" xfId="1" applyFont="1" applyFill="1" applyBorder="1" applyAlignment="1">
      <alignment vertical="center" wrapText="1"/>
    </xf>
    <xf numFmtId="0" fontId="24" fillId="12" borderId="51" xfId="1" applyFont="1" applyFill="1" applyBorder="1" applyAlignment="1">
      <alignment horizontal="center" wrapText="1"/>
    </xf>
    <xf numFmtId="0" fontId="23" fillId="14" borderId="42" xfId="1" applyFont="1" applyFill="1" applyBorder="1" applyAlignment="1">
      <alignment vertical="center" wrapText="1"/>
    </xf>
    <xf numFmtId="0" fontId="22" fillId="14" borderId="51" xfId="1" applyFont="1" applyFill="1" applyBorder="1" applyAlignment="1">
      <alignment vertical="center" wrapText="1"/>
    </xf>
    <xf numFmtId="0" fontId="24" fillId="18" borderId="51" xfId="1" applyFont="1" applyFill="1" applyBorder="1" applyAlignment="1">
      <alignment horizontal="center" vertical="center" wrapText="1"/>
    </xf>
    <xf numFmtId="0" fontId="22" fillId="19" borderId="53" xfId="1" applyFont="1" applyFill="1" applyBorder="1" applyAlignment="1">
      <alignment vertical="center" wrapText="1"/>
    </xf>
    <xf numFmtId="0" fontId="24" fillId="16" borderId="31" xfId="1" applyFont="1" applyFill="1" applyBorder="1" applyAlignment="1">
      <alignment horizontal="center" vertical="center" wrapText="1"/>
    </xf>
    <xf numFmtId="0" fontId="24" fillId="16" borderId="48" xfId="1" applyFont="1" applyFill="1" applyBorder="1" applyAlignment="1">
      <alignment vertical="center" wrapText="1"/>
    </xf>
    <xf numFmtId="0" fontId="22" fillId="19" borderId="55" xfId="1" applyFont="1" applyFill="1" applyBorder="1" applyAlignment="1">
      <alignment vertical="center" wrapText="1"/>
    </xf>
    <xf numFmtId="0" fontId="23" fillId="17" borderId="42" xfId="1" applyFont="1" applyFill="1" applyBorder="1" applyAlignment="1">
      <alignment vertical="center" wrapText="1"/>
    </xf>
    <xf numFmtId="0" fontId="23" fillId="17" borderId="51" xfId="1" applyFont="1" applyFill="1" applyBorder="1" applyAlignment="1">
      <alignment vertical="center" wrapText="1"/>
    </xf>
    <xf numFmtId="0" fontId="23" fillId="19" borderId="51" xfId="1" applyFont="1" applyFill="1" applyBorder="1" applyAlignment="1">
      <alignment vertical="center" wrapText="1"/>
    </xf>
    <xf numFmtId="0" fontId="22" fillId="19" borderId="40" xfId="1" applyFont="1" applyFill="1" applyBorder="1" applyAlignment="1">
      <alignment vertical="center" wrapText="1"/>
    </xf>
    <xf numFmtId="0" fontId="24" fillId="3" borderId="0" xfId="1" applyFont="1" applyFill="1" applyAlignment="1">
      <alignment wrapText="1"/>
    </xf>
    <xf numFmtId="0" fontId="22" fillId="17" borderId="40" xfId="1" applyFont="1" applyFill="1" applyBorder="1" applyAlignment="1">
      <alignment vertical="center" wrapText="1"/>
    </xf>
    <xf numFmtId="0" fontId="24" fillId="3" borderId="16" xfId="1" applyFont="1" applyFill="1" applyBorder="1" applyAlignment="1">
      <alignment wrapText="1"/>
    </xf>
    <xf numFmtId="0" fontId="24" fillId="20" borderId="43" xfId="1" applyFont="1" applyFill="1" applyBorder="1" applyAlignment="1">
      <alignment horizontal="center" vertical="center" wrapText="1"/>
    </xf>
    <xf numFmtId="0" fontId="23" fillId="17" borderId="40" xfId="1" applyFont="1" applyFill="1" applyBorder="1" applyAlignment="1">
      <alignment vertical="center" wrapText="1"/>
    </xf>
    <xf numFmtId="0" fontId="23" fillId="21" borderId="42" xfId="1" applyFont="1" applyFill="1" applyBorder="1" applyAlignment="1">
      <alignment vertical="center" wrapText="1"/>
    </xf>
    <xf numFmtId="0" fontId="24" fillId="20" borderId="45" xfId="1" applyFont="1" applyFill="1" applyBorder="1" applyAlignment="1">
      <alignment horizontal="center" vertical="center" wrapText="1"/>
    </xf>
    <xf numFmtId="0" fontId="23" fillId="21" borderId="44" xfId="1" applyFont="1" applyFill="1" applyBorder="1" applyAlignment="1">
      <alignment vertical="center" wrapText="1"/>
    </xf>
    <xf numFmtId="0" fontId="23" fillId="21" borderId="56" xfId="1" applyFont="1" applyFill="1" applyBorder="1" applyAlignment="1">
      <alignment vertical="center" wrapText="1"/>
    </xf>
    <xf numFmtId="0" fontId="22" fillId="3" borderId="48" xfId="1" applyFont="1" applyFill="1" applyBorder="1" applyAlignment="1">
      <alignment vertical="center" wrapText="1"/>
    </xf>
    <xf numFmtId="0" fontId="6" fillId="22" borderId="5" xfId="0" applyFont="1" applyFill="1" applyBorder="1" applyAlignment="1">
      <alignment horizontal="center" vertical="center" wrapText="1"/>
    </xf>
    <xf numFmtId="0" fontId="7" fillId="22" borderId="5" xfId="0" applyFont="1" applyFill="1" applyBorder="1" applyAlignment="1">
      <alignment horizontal="center" vertical="center" wrapText="1"/>
    </xf>
    <xf numFmtId="0" fontId="6" fillId="22" borderId="5" xfId="0" applyFont="1" applyFill="1" applyBorder="1" applyAlignment="1">
      <alignment horizontal="center" vertical="center"/>
    </xf>
    <xf numFmtId="0" fontId="6" fillId="22" borderId="5" xfId="0" applyFont="1" applyFill="1" applyBorder="1" applyAlignment="1">
      <alignment horizontal="center" vertical="center" textRotation="90" wrapText="1"/>
    </xf>
    <xf numFmtId="0" fontId="33" fillId="0" borderId="5"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5" xfId="0" applyFont="1" applyBorder="1" applyAlignment="1">
      <alignment vertical="center" wrapText="1"/>
    </xf>
    <xf numFmtId="0" fontId="36" fillId="3" borderId="5" xfId="0" applyFont="1" applyFill="1" applyBorder="1" applyAlignment="1">
      <alignment horizontal="justify" vertical="center" wrapText="1"/>
    </xf>
    <xf numFmtId="0" fontId="36" fillId="0" borderId="5" xfId="0" applyFont="1" applyBorder="1" applyAlignment="1">
      <alignment vertical="center" wrapText="1"/>
    </xf>
    <xf numFmtId="0" fontId="24" fillId="23" borderId="51" xfId="1" applyFont="1" applyFill="1" applyBorder="1" applyAlignment="1">
      <alignment horizontal="center" vertical="center" wrapText="1"/>
    </xf>
    <xf numFmtId="0" fontId="23" fillId="24" borderId="52" xfId="1" applyFont="1" applyFill="1" applyBorder="1" applyAlignment="1">
      <alignment vertical="center" wrapText="1"/>
    </xf>
    <xf numFmtId="0" fontId="23" fillId="24" borderId="47" xfId="1" applyFont="1" applyFill="1" applyBorder="1" applyAlignment="1">
      <alignment vertical="center" wrapText="1"/>
    </xf>
    <xf numFmtId="0" fontId="23" fillId="24" borderId="54" xfId="1" applyFont="1" applyFill="1" applyBorder="1" applyAlignment="1">
      <alignment vertical="center" wrapText="1"/>
    </xf>
    <xf numFmtId="0" fontId="23" fillId="24" borderId="53" xfId="1" applyFont="1" applyFill="1" applyBorder="1" applyAlignment="1">
      <alignment vertical="center" wrapText="1"/>
    </xf>
    <xf numFmtId="0" fontId="23" fillId="24" borderId="7" xfId="1" applyFont="1" applyFill="1" applyBorder="1" applyAlignment="1">
      <alignment vertical="center" wrapText="1"/>
    </xf>
    <xf numFmtId="0" fontId="23" fillId="24" borderId="55" xfId="1" applyFont="1" applyFill="1" applyBorder="1" applyAlignment="1">
      <alignment vertical="center" wrapText="1"/>
    </xf>
    <xf numFmtId="0" fontId="25" fillId="25" borderId="51" xfId="1" applyFont="1" applyFill="1" applyBorder="1" applyAlignment="1">
      <alignment horizontal="center" vertical="center" wrapText="1"/>
    </xf>
    <xf numFmtId="0" fontId="23" fillId="22" borderId="52" xfId="1" applyFont="1" applyFill="1" applyBorder="1" applyAlignment="1">
      <alignment vertical="center" wrapText="1"/>
    </xf>
    <xf numFmtId="0" fontId="23" fillId="22" borderId="47" xfId="1" applyFont="1" applyFill="1" applyBorder="1" applyAlignment="1">
      <alignment vertical="center" wrapText="1"/>
    </xf>
    <xf numFmtId="0" fontId="23" fillId="22" borderId="54" xfId="1" applyFont="1" applyFill="1" applyBorder="1" applyAlignment="1">
      <alignment vertical="center" wrapText="1"/>
    </xf>
    <xf numFmtId="0" fontId="23" fillId="22" borderId="53" xfId="1" applyFont="1" applyFill="1" applyBorder="1" applyAlignment="1">
      <alignment vertical="center" wrapText="1"/>
    </xf>
    <xf numFmtId="0" fontId="23" fillId="22" borderId="7" xfId="1" applyFont="1" applyFill="1" applyBorder="1" applyAlignment="1">
      <alignment vertical="center" wrapText="1"/>
    </xf>
    <xf numFmtId="0" fontId="23" fillId="22" borderId="55" xfId="1" applyFont="1" applyFill="1" applyBorder="1" applyAlignment="1">
      <alignment vertical="center" wrapText="1"/>
    </xf>
    <xf numFmtId="0" fontId="23" fillId="14" borderId="51" xfId="1" applyFont="1" applyFill="1" applyBorder="1" applyAlignment="1">
      <alignment vertical="center" wrapText="1"/>
    </xf>
    <xf numFmtId="0" fontId="23" fillId="14" borderId="40" xfId="1" applyFont="1" applyFill="1" applyBorder="1" applyAlignment="1">
      <alignment vertical="center" wrapText="1"/>
    </xf>
    <xf numFmtId="0" fontId="24" fillId="26" borderId="31" xfId="1" applyFont="1" applyFill="1" applyBorder="1" applyAlignment="1">
      <alignment horizontal="center" vertical="center" wrapText="1"/>
    </xf>
    <xf numFmtId="0" fontId="24" fillId="26" borderId="48" xfId="1" applyFont="1" applyFill="1" applyBorder="1" applyAlignment="1">
      <alignment horizontal="center" vertical="center" wrapText="1"/>
    </xf>
    <xf numFmtId="0" fontId="24" fillId="26" borderId="51" xfId="1" applyFont="1" applyFill="1" applyBorder="1" applyAlignment="1">
      <alignment horizontal="center" vertical="center" wrapText="1"/>
    </xf>
    <xf numFmtId="0" fontId="23" fillId="27" borderId="44" xfId="1" applyFont="1" applyFill="1" applyBorder="1" applyAlignment="1">
      <alignment vertical="center" wrapText="1"/>
    </xf>
    <xf numFmtId="0" fontId="23" fillId="27" borderId="56" xfId="1" applyFont="1" applyFill="1" applyBorder="1" applyAlignment="1">
      <alignment vertical="center" wrapText="1"/>
    </xf>
    <xf numFmtId="0" fontId="23" fillId="27" borderId="52" xfId="1" applyFont="1" applyFill="1" applyBorder="1" applyAlignment="1">
      <alignment vertical="center" wrapText="1"/>
    </xf>
    <xf numFmtId="0" fontId="23" fillId="27" borderId="54" xfId="1" applyFont="1" applyFill="1" applyBorder="1" applyAlignment="1">
      <alignment vertical="center" wrapText="1"/>
    </xf>
    <xf numFmtId="0" fontId="23" fillId="27" borderId="9" xfId="1" applyFont="1" applyFill="1" applyBorder="1" applyAlignment="1">
      <alignment vertical="center" wrapText="1"/>
    </xf>
    <xf numFmtId="0" fontId="23" fillId="27" borderId="47" xfId="1" applyFont="1" applyFill="1" applyBorder="1" applyAlignment="1">
      <alignment vertical="center" wrapText="1"/>
    </xf>
    <xf numFmtId="0" fontId="24" fillId="28" borderId="51" xfId="1" applyFont="1" applyFill="1" applyBorder="1" applyAlignment="1">
      <alignment horizontal="center" wrapText="1"/>
    </xf>
    <xf numFmtId="0" fontId="23" fillId="29" borderId="44" xfId="1" applyFont="1" applyFill="1" applyBorder="1" applyAlignment="1">
      <alignment vertical="center" wrapText="1"/>
    </xf>
    <xf numFmtId="0" fontId="23" fillId="29" borderId="9" xfId="1" applyFont="1" applyFill="1" applyBorder="1" applyAlignment="1">
      <alignment vertical="center" wrapText="1"/>
    </xf>
    <xf numFmtId="0" fontId="23" fillId="29" borderId="56" xfId="1" applyFont="1" applyFill="1" applyBorder="1" applyAlignment="1">
      <alignment vertical="center" wrapText="1"/>
    </xf>
    <xf numFmtId="0" fontId="23" fillId="29" borderId="52" xfId="1" applyFont="1" applyFill="1" applyBorder="1" applyAlignment="1">
      <alignment vertical="center" wrapText="1"/>
    </xf>
    <xf numFmtId="0" fontId="23" fillId="29" borderId="47" xfId="1" applyFont="1" applyFill="1" applyBorder="1" applyAlignment="1">
      <alignment vertical="center" wrapText="1"/>
    </xf>
    <xf numFmtId="0" fontId="23" fillId="29" borderId="54" xfId="1" applyFont="1" applyFill="1" applyBorder="1" applyAlignment="1">
      <alignment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5" xfId="0" applyFont="1" applyBorder="1" applyAlignment="1">
      <alignment horizontal="center" vertical="center" wrapText="1"/>
    </xf>
    <xf numFmtId="0" fontId="35" fillId="0" borderId="5" xfId="0" applyFont="1" applyBorder="1" applyAlignment="1">
      <alignment vertical="center" wrapText="1"/>
    </xf>
    <xf numFmtId="0" fontId="35" fillId="0" borderId="5" xfId="0" applyFont="1" applyBorder="1" applyAlignment="1">
      <alignment horizontal="center" vertical="center" wrapText="1"/>
    </xf>
    <xf numFmtId="0" fontId="34" fillId="0" borderId="5" xfId="0" applyFont="1" applyBorder="1"/>
    <xf numFmtId="0" fontId="0" fillId="0" borderId="5" xfId="0" applyBorder="1"/>
    <xf numFmtId="0" fontId="34" fillId="0" borderId="5" xfId="0" applyFont="1" applyBorder="1" applyAlignment="1">
      <alignment horizontal="left" vertical="center" wrapText="1"/>
    </xf>
    <xf numFmtId="0" fontId="35" fillId="0" borderId="5" xfId="0" applyFont="1" applyBorder="1" applyAlignment="1">
      <alignment horizontal="left"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1" xfId="0" applyFont="1" applyBorder="1" applyAlignment="1">
      <alignment vertical="center" wrapText="1"/>
    </xf>
    <xf numFmtId="0" fontId="37" fillId="0" borderId="21" xfId="0" applyFont="1" applyBorder="1" applyAlignment="1">
      <alignment horizontal="center" vertical="center" wrapText="1"/>
    </xf>
    <xf numFmtId="0" fontId="38" fillId="0" borderId="21" xfId="0" applyFont="1" applyBorder="1" applyAlignment="1">
      <alignment horizontal="center" vertical="center" wrapText="1"/>
    </xf>
    <xf numFmtId="0" fontId="35" fillId="0" borderId="21" xfId="0" applyFont="1" applyBorder="1" applyAlignment="1">
      <alignment vertical="center" wrapText="1"/>
    </xf>
    <xf numFmtId="0" fontId="34" fillId="0" borderId="21" xfId="0" applyFont="1" applyBorder="1"/>
    <xf numFmtId="0" fontId="0" fillId="0" borderId="21" xfId="0" applyBorder="1"/>
    <xf numFmtId="0" fontId="39" fillId="0" borderId="5" xfId="0" applyFont="1" applyBorder="1" applyAlignment="1">
      <alignment horizontal="left" vertical="center" wrapText="1"/>
    </xf>
    <xf numFmtId="0" fontId="34" fillId="0" borderId="23" xfId="0" applyFont="1" applyBorder="1" applyAlignment="1">
      <alignment horizontal="center" vertical="center" wrapText="1"/>
    </xf>
    <xf numFmtId="0" fontId="34" fillId="0" borderId="23" xfId="0" applyFont="1" applyBorder="1" applyAlignment="1">
      <alignment vertical="center" wrapText="1"/>
    </xf>
    <xf numFmtId="0" fontId="0" fillId="0" borderId="23" xfId="0" applyBorder="1"/>
    <xf numFmtId="0" fontId="34" fillId="0" borderId="0" xfId="0" applyFont="1" applyAlignment="1">
      <alignment vertical="center"/>
    </xf>
    <xf numFmtId="0" fontId="7" fillId="0" borderId="5" xfId="0" applyFont="1" applyBorder="1" applyAlignment="1">
      <alignment vertical="center" wrapText="1"/>
    </xf>
    <xf numFmtId="0" fontId="18" fillId="3" borderId="5" xfId="0" applyFont="1" applyFill="1" applyBorder="1" applyAlignment="1">
      <alignment horizontal="center" vertical="center" wrapText="1"/>
    </xf>
    <xf numFmtId="0" fontId="36" fillId="0" borderId="5" xfId="0" applyFont="1" applyBorder="1" applyAlignment="1">
      <alignment horizontal="left" vertical="center" wrapText="1"/>
    </xf>
    <xf numFmtId="0" fontId="36" fillId="0" borderId="21" xfId="0" applyFont="1" applyBorder="1" applyAlignment="1">
      <alignment vertical="center" wrapText="1"/>
    </xf>
    <xf numFmtId="0" fontId="36" fillId="0" borderId="5" xfId="0" applyFont="1" applyBorder="1" applyAlignment="1">
      <alignment horizontal="center" vertical="center" wrapText="1"/>
    </xf>
    <xf numFmtId="0" fontId="41" fillId="0" borderId="0" xfId="0" applyFont="1"/>
    <xf numFmtId="0" fontId="42" fillId="31" borderId="11" xfId="0" applyFont="1" applyFill="1" applyBorder="1" applyAlignment="1">
      <alignment horizontal="center" vertical="center" wrapText="1"/>
    </xf>
    <xf numFmtId="0" fontId="42" fillId="30" borderId="11" xfId="0" applyFont="1" applyFill="1" applyBorder="1" applyAlignment="1">
      <alignment horizontal="center" vertical="center" wrapText="1"/>
    </xf>
    <xf numFmtId="0" fontId="42" fillId="32" borderId="11" xfId="0" applyFont="1" applyFill="1" applyBorder="1" applyAlignment="1">
      <alignment horizontal="center" vertical="center" wrapText="1"/>
    </xf>
    <xf numFmtId="0" fontId="42" fillId="0" borderId="11" xfId="0" applyFont="1" applyBorder="1" applyAlignment="1">
      <alignment horizontal="center" vertical="center" wrapText="1"/>
    </xf>
    <xf numFmtId="0" fontId="3" fillId="2" borderId="27" xfId="0" applyFont="1" applyFill="1" applyBorder="1" applyAlignment="1">
      <alignment horizontal="center" vertical="center" wrapText="1"/>
    </xf>
    <xf numFmtId="0" fontId="34"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34" fillId="3" borderId="0" xfId="0" applyFont="1" applyFill="1" applyAlignment="1">
      <alignment horizontal="center" vertical="center" wrapText="1"/>
    </xf>
    <xf numFmtId="0" fontId="35" fillId="3" borderId="0" xfId="0" applyFont="1" applyFill="1" applyAlignment="1">
      <alignment horizontal="center" vertical="center" wrapText="1"/>
    </xf>
    <xf numFmtId="0" fontId="1" fillId="0" borderId="45" xfId="0" applyFont="1" applyBorder="1" applyAlignment="1">
      <alignment horizontal="center" vertical="center" wrapText="1"/>
    </xf>
    <xf numFmtId="0" fontId="0" fillId="0" borderId="45" xfId="0" applyBorder="1" applyAlignment="1">
      <alignment horizontal="center" vertical="center" wrapText="1"/>
    </xf>
    <xf numFmtId="0" fontId="0" fillId="0" borderId="28" xfId="0" applyBorder="1" applyAlignment="1">
      <alignment horizontal="center" vertical="center" wrapText="1"/>
    </xf>
    <xf numFmtId="0" fontId="47" fillId="34" borderId="51" xfId="0" applyFont="1" applyFill="1" applyBorder="1" applyAlignment="1">
      <alignment horizontal="center" vertical="center" wrapText="1"/>
    </xf>
    <xf numFmtId="0" fontId="47" fillId="34" borderId="8" xfId="0" applyFont="1" applyFill="1" applyBorder="1" applyAlignment="1">
      <alignment horizontal="center" vertical="center" wrapText="1"/>
    </xf>
    <xf numFmtId="0" fontId="47" fillId="34" borderId="32" xfId="0" applyFont="1" applyFill="1" applyBorder="1" applyAlignment="1">
      <alignment horizontal="center" vertical="center" wrapText="1"/>
    </xf>
    <xf numFmtId="0" fontId="47" fillId="34" borderId="33" xfId="0" applyFont="1" applyFill="1" applyBorder="1" applyAlignment="1">
      <alignment horizontal="center" vertical="center" wrapText="1"/>
    </xf>
    <xf numFmtId="0" fontId="47" fillId="34" borderId="34" xfId="0" applyFont="1" applyFill="1" applyBorder="1" applyAlignment="1">
      <alignment horizontal="center" vertical="center" wrapText="1"/>
    </xf>
    <xf numFmtId="0" fontId="47" fillId="34" borderId="0" xfId="0" applyFont="1" applyFill="1" applyAlignment="1">
      <alignment horizontal="center" vertical="center" textRotation="90" wrapText="1"/>
    </xf>
    <xf numFmtId="0" fontId="47" fillId="34" borderId="32" xfId="0" applyFont="1" applyFill="1" applyBorder="1" applyAlignment="1">
      <alignment horizontal="center" vertical="center" textRotation="90" wrapText="1"/>
    </xf>
    <xf numFmtId="0" fontId="47" fillId="34" borderId="33" xfId="0" applyFont="1" applyFill="1" applyBorder="1" applyAlignment="1">
      <alignment horizontal="center" vertical="center" textRotation="90" wrapText="1"/>
    </xf>
    <xf numFmtId="0" fontId="47" fillId="34" borderId="34" xfId="0" applyFont="1" applyFill="1" applyBorder="1" applyAlignment="1">
      <alignment horizontal="center" vertical="center" textRotation="90" wrapText="1"/>
    </xf>
    <xf numFmtId="0" fontId="47" fillId="34" borderId="51" xfId="0" applyFont="1" applyFill="1" applyBorder="1" applyAlignment="1">
      <alignment horizontal="center" vertical="center" textRotation="90" wrapText="1"/>
    </xf>
    <xf numFmtId="0" fontId="47" fillId="34" borderId="17" xfId="0" applyFont="1" applyFill="1" applyBorder="1" applyAlignment="1">
      <alignment horizontal="center" vertical="center" textRotation="90" wrapText="1"/>
    </xf>
    <xf numFmtId="0" fontId="47" fillId="34" borderId="38" xfId="0" applyFont="1" applyFill="1" applyBorder="1" applyAlignment="1">
      <alignment horizontal="center" vertical="center" wrapText="1"/>
    </xf>
    <xf numFmtId="0" fontId="47" fillId="34" borderId="43" xfId="0" applyFont="1" applyFill="1" applyBorder="1" applyAlignment="1">
      <alignment horizontal="center" vertical="center" wrapText="1"/>
    </xf>
    <xf numFmtId="0" fontId="47" fillId="34" borderId="43" xfId="0" applyFont="1" applyFill="1" applyBorder="1" applyAlignment="1">
      <alignment horizontal="center" vertical="center" textRotation="90" wrapText="1"/>
    </xf>
    <xf numFmtId="0" fontId="47" fillId="34" borderId="26" xfId="0" applyFont="1" applyFill="1" applyBorder="1" applyAlignment="1">
      <alignment horizontal="center" vertical="center" textRotation="90" wrapText="1"/>
    </xf>
    <xf numFmtId="0" fontId="47" fillId="34" borderId="16" xfId="0" applyFont="1" applyFill="1" applyBorder="1" applyAlignment="1">
      <alignment horizontal="center" vertical="center" textRotation="90" wrapText="1"/>
    </xf>
    <xf numFmtId="0" fontId="47" fillId="34" borderId="22" xfId="0" applyFont="1" applyFill="1" applyBorder="1" applyAlignment="1">
      <alignment horizontal="center" vertical="center" textRotation="90" wrapText="1"/>
    </xf>
    <xf numFmtId="0" fontId="47" fillId="34" borderId="15" xfId="0" applyFont="1" applyFill="1" applyBorder="1" applyAlignment="1">
      <alignment horizontal="center" vertical="center" textRotation="90" wrapText="1"/>
    </xf>
    <xf numFmtId="0" fontId="47" fillId="34" borderId="70" xfId="0" applyFont="1" applyFill="1" applyBorder="1" applyAlignment="1">
      <alignment horizontal="center" vertical="center" textRotation="90" wrapText="1"/>
    </xf>
    <xf numFmtId="0" fontId="47" fillId="34" borderId="28" xfId="0" applyFont="1" applyFill="1" applyBorder="1" applyAlignment="1">
      <alignment horizontal="center" vertical="center" textRotation="90" wrapText="1"/>
    </xf>
    <xf numFmtId="0" fontId="47" fillId="34" borderId="0" xfId="0" applyFont="1" applyFill="1" applyAlignment="1">
      <alignment horizontal="center" vertical="center" wrapText="1"/>
    </xf>
    <xf numFmtId="0" fontId="47" fillId="34" borderId="65" xfId="0" applyFont="1" applyFill="1" applyBorder="1" applyAlignment="1">
      <alignment horizontal="center" vertical="center" textRotation="90" wrapText="1"/>
    </xf>
    <xf numFmtId="0" fontId="2" fillId="2" borderId="0" xfId="0" applyFont="1" applyFill="1" applyAlignment="1">
      <alignment horizontal="center" vertical="center" wrapText="1"/>
    </xf>
    <xf numFmtId="0" fontId="45" fillId="0" borderId="23" xfId="1" applyFont="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2" fillId="2" borderId="2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45" fillId="0" borderId="0" xfId="1" applyFont="1" applyAlignment="1">
      <alignment horizontal="center" vertical="center" wrapText="1"/>
    </xf>
    <xf numFmtId="0" fontId="46" fillId="0" borderId="11" xfId="0" applyFont="1" applyBorder="1" applyAlignment="1">
      <alignment horizontal="center" vertical="center" textRotation="90" wrapText="1"/>
    </xf>
    <xf numFmtId="0" fontId="41" fillId="0" borderId="5" xfId="0" applyFont="1" applyBorder="1" applyAlignment="1">
      <alignment horizontal="center" vertical="center" wrapText="1"/>
    </xf>
    <xf numFmtId="0" fontId="41" fillId="31" borderId="5" xfId="0" applyFont="1" applyFill="1" applyBorder="1" applyAlignment="1">
      <alignment horizontal="center" vertical="center" wrapText="1"/>
    </xf>
    <xf numFmtId="0" fontId="41" fillId="30" borderId="5" xfId="0" applyFont="1" applyFill="1" applyBorder="1" applyAlignment="1">
      <alignment horizontal="center" vertical="center" wrapText="1"/>
    </xf>
    <xf numFmtId="0" fontId="41" fillId="32" borderId="5" xfId="0" applyFont="1" applyFill="1" applyBorder="1" applyAlignment="1">
      <alignment horizontal="center" vertical="center" wrapText="1"/>
    </xf>
    <xf numFmtId="0" fontId="43" fillId="0" borderId="5" xfId="0" applyFont="1" applyBorder="1" applyAlignment="1">
      <alignment horizontal="center" vertical="center" wrapText="1"/>
    </xf>
    <xf numFmtId="0" fontId="44" fillId="0" borderId="5" xfId="0" applyFont="1" applyBorder="1" applyAlignment="1">
      <alignment horizontal="center" vertical="center" wrapText="1"/>
    </xf>
    <xf numFmtId="0" fontId="44" fillId="32" borderId="5"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31" borderId="2" xfId="0" applyFont="1" applyFill="1" applyBorder="1" applyAlignment="1">
      <alignment horizontal="center" vertical="center" wrapText="1"/>
    </xf>
    <xf numFmtId="0" fontId="41" fillId="30" borderId="2" xfId="0" applyFont="1" applyFill="1" applyBorder="1" applyAlignment="1">
      <alignment horizontal="center" vertical="center" wrapText="1"/>
    </xf>
    <xf numFmtId="0" fontId="41" fillId="32" borderId="2" xfId="0" applyFont="1" applyFill="1" applyBorder="1" applyAlignment="1">
      <alignment horizontal="center" vertical="center" wrapText="1"/>
    </xf>
    <xf numFmtId="0" fontId="43" fillId="0" borderId="2" xfId="0" applyFont="1" applyBorder="1" applyAlignment="1">
      <alignment horizontal="center" vertical="center" wrapText="1"/>
    </xf>
    <xf numFmtId="10" fontId="41" fillId="0" borderId="3" xfId="0" applyNumberFormat="1" applyFont="1" applyBorder="1" applyAlignment="1">
      <alignment horizontal="center" vertical="center" wrapText="1"/>
    </xf>
    <xf numFmtId="0" fontId="41" fillId="0" borderId="35" xfId="0" applyFont="1" applyBorder="1" applyAlignment="1">
      <alignment horizontal="center" vertical="center" wrapText="1"/>
    </xf>
    <xf numFmtId="9" fontId="41" fillId="0" borderId="6" xfId="0" applyNumberFormat="1" applyFont="1" applyBorder="1" applyAlignment="1">
      <alignment horizontal="center" vertical="center" wrapText="1"/>
    </xf>
    <xf numFmtId="0" fontId="41" fillId="0" borderId="4" xfId="0" applyFont="1" applyBorder="1" applyAlignment="1">
      <alignment horizontal="center" vertical="center" wrapText="1"/>
    </xf>
    <xf numFmtId="10" fontId="41" fillId="0" borderId="6" xfId="0" applyNumberFormat="1"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31" borderId="11" xfId="0" applyFont="1" applyFill="1" applyBorder="1" applyAlignment="1">
      <alignment horizontal="center" vertical="center" wrapText="1"/>
    </xf>
    <xf numFmtId="0" fontId="41" fillId="30" borderId="11" xfId="0" applyFont="1" applyFill="1" applyBorder="1" applyAlignment="1">
      <alignment horizontal="center" vertical="center" wrapText="1"/>
    </xf>
    <xf numFmtId="0" fontId="44" fillId="32" borderId="11" xfId="0" applyFont="1" applyFill="1" applyBorder="1" applyAlignment="1">
      <alignment horizontal="center" vertical="center" wrapText="1"/>
    </xf>
    <xf numFmtId="9" fontId="41" fillId="0" borderId="12" xfId="0" applyNumberFormat="1" applyFont="1" applyBorder="1" applyAlignment="1">
      <alignment horizontal="center" vertical="center" wrapText="1"/>
    </xf>
    <xf numFmtId="0" fontId="46" fillId="0" borderId="39" xfId="0" applyFont="1" applyBorder="1" applyAlignment="1">
      <alignment horizontal="center" vertical="center" textRotation="90" wrapText="1"/>
    </xf>
    <xf numFmtId="0" fontId="41" fillId="0" borderId="20"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12" xfId="0" applyFont="1" applyBorder="1" applyAlignment="1">
      <alignment horizontal="center" vertical="center" wrapText="1"/>
    </xf>
    <xf numFmtId="0" fontId="0" fillId="0" borderId="27" xfId="0" applyBorder="1" applyAlignment="1">
      <alignment horizontal="center" vertical="center" wrapText="1"/>
    </xf>
    <xf numFmtId="0" fontId="36" fillId="0" borderId="0" xfId="0" applyFont="1" applyAlignment="1">
      <alignment horizontal="center" vertical="center" wrapText="1"/>
    </xf>
    <xf numFmtId="0" fontId="36" fillId="3" borderId="0" xfId="0" applyFont="1" applyFill="1" applyAlignment="1">
      <alignment horizontal="center" vertical="center" wrapText="1"/>
    </xf>
    <xf numFmtId="0" fontId="7" fillId="3" borderId="0" xfId="0" applyFont="1" applyFill="1" applyAlignment="1">
      <alignment horizontal="center" vertical="center" wrapText="1"/>
    </xf>
    <xf numFmtId="0" fontId="24" fillId="16" borderId="40" xfId="1" applyFont="1" applyFill="1" applyBorder="1" applyAlignment="1">
      <alignment horizontal="center" vertical="center" wrapText="1"/>
    </xf>
    <xf numFmtId="0" fontId="24" fillId="20" borderId="42" xfId="1" applyFont="1" applyFill="1" applyBorder="1" applyAlignment="1">
      <alignment horizontal="center" vertical="center" wrapText="1"/>
    </xf>
    <xf numFmtId="0" fontId="24" fillId="28" borderId="42" xfId="1" applyFont="1" applyFill="1" applyBorder="1" applyAlignment="1">
      <alignment horizontal="center" vertical="center" wrapText="1"/>
    </xf>
    <xf numFmtId="0" fontId="24" fillId="12" borderId="40" xfId="1" applyFont="1" applyFill="1" applyBorder="1" applyAlignment="1">
      <alignment horizontal="center" vertical="center" wrapText="1"/>
    </xf>
    <xf numFmtId="0" fontId="24" fillId="13" borderId="42" xfId="1" applyFont="1" applyFill="1" applyBorder="1" applyAlignment="1">
      <alignment horizontal="center" vertical="center" wrapText="1"/>
    </xf>
    <xf numFmtId="0" fontId="24" fillId="12" borderId="42" xfId="1" applyFont="1" applyFill="1" applyBorder="1" applyAlignment="1">
      <alignment horizontal="center" vertical="center" wrapText="1"/>
    </xf>
    <xf numFmtId="0" fontId="24" fillId="18" borderId="40" xfId="1" applyFont="1" applyFill="1" applyBorder="1" applyAlignment="1">
      <alignment horizontal="center" vertical="center" wrapText="1"/>
    </xf>
    <xf numFmtId="0" fontId="24" fillId="23" borderId="40" xfId="1" applyFont="1" applyFill="1" applyBorder="1" applyAlignment="1">
      <alignment horizontal="center" vertical="center" wrapText="1"/>
    </xf>
    <xf numFmtId="0" fontId="25" fillId="25" borderId="40" xfId="1" applyFont="1" applyFill="1" applyBorder="1" applyAlignment="1">
      <alignment horizontal="center" vertical="center" wrapText="1"/>
    </xf>
    <xf numFmtId="0" fontId="41" fillId="0" borderId="63" xfId="0" applyFont="1" applyBorder="1" applyAlignment="1">
      <alignment horizontal="center" vertical="center" wrapText="1"/>
    </xf>
    <xf numFmtId="0" fontId="41" fillId="0" borderId="2" xfId="0" applyFont="1" applyBorder="1" applyAlignment="1">
      <alignment horizontal="center" vertical="center" wrapText="1"/>
    </xf>
    <xf numFmtId="0" fontId="50" fillId="0" borderId="71" xfId="2" applyBorder="1" applyAlignment="1">
      <alignment horizontal="center" vertical="center" wrapText="1"/>
    </xf>
    <xf numFmtId="0" fontId="50" fillId="0" borderId="72" xfId="2" applyBorder="1" applyAlignment="1">
      <alignment horizontal="center" vertical="center" wrapText="1"/>
    </xf>
    <xf numFmtId="0" fontId="50" fillId="0" borderId="61" xfId="2" applyBorder="1" applyAlignment="1">
      <alignment horizontal="center" vertical="center" wrapText="1"/>
    </xf>
    <xf numFmtId="0" fontId="23" fillId="3" borderId="0" xfId="1" applyFont="1" applyFill="1" applyAlignment="1">
      <alignment vertical="center" wrapText="1"/>
    </xf>
    <xf numFmtId="0" fontId="22" fillId="0" borderId="27" xfId="1" applyFont="1" applyBorder="1" applyAlignment="1">
      <alignment wrapText="1"/>
    </xf>
    <xf numFmtId="0" fontId="22" fillId="0" borderId="28" xfId="1" applyFont="1" applyBorder="1" applyAlignment="1">
      <alignment wrapText="1"/>
    </xf>
    <xf numFmtId="0" fontId="26" fillId="3" borderId="0" xfId="1" applyFont="1" applyFill="1" applyAlignment="1">
      <alignment horizontal="center" vertical="center" wrapText="1"/>
    </xf>
    <xf numFmtId="0" fontId="28" fillId="3" borderId="0" xfId="1" applyFont="1" applyFill="1" applyAlignment="1">
      <alignment horizontal="center" vertical="center" wrapText="1"/>
    </xf>
    <xf numFmtId="0" fontId="23" fillId="0" borderId="27" xfId="1" applyFont="1" applyBorder="1" applyAlignment="1">
      <alignment vertical="center" wrapText="1"/>
    </xf>
    <xf numFmtId="0" fontId="22" fillId="0" borderId="28" xfId="1" applyFont="1" applyBorder="1" applyAlignment="1">
      <alignment vertical="center" wrapText="1"/>
    </xf>
    <xf numFmtId="0" fontId="23" fillId="0" borderId="28" xfId="1" applyFont="1" applyBorder="1" applyAlignment="1">
      <alignment vertical="center" wrapText="1"/>
    </xf>
    <xf numFmtId="0" fontId="29" fillId="3" borderId="0" xfId="1" applyFont="1" applyFill="1" applyAlignment="1">
      <alignment horizontal="center" vertical="center" wrapText="1"/>
    </xf>
    <xf numFmtId="0" fontId="23" fillId="0" borderId="29" xfId="1" applyFont="1" applyBorder="1" applyAlignment="1">
      <alignment vertical="center" wrapText="1"/>
    </xf>
    <xf numFmtId="0" fontId="30" fillId="3" borderId="0" xfId="1" applyFont="1" applyFill="1" applyAlignment="1">
      <alignment horizontal="center" vertical="center" wrapText="1"/>
    </xf>
    <xf numFmtId="0" fontId="23" fillId="0" borderId="0" xfId="1" applyFont="1" applyAlignment="1">
      <alignment wrapText="1"/>
    </xf>
    <xf numFmtId="0" fontId="23" fillId="0" borderId="28" xfId="1" applyFont="1" applyBorder="1" applyAlignment="1">
      <alignment wrapText="1"/>
    </xf>
    <xf numFmtId="0" fontId="23" fillId="3" borderId="0" xfId="1" applyFont="1" applyFill="1" applyAlignment="1">
      <alignment wrapText="1"/>
    </xf>
    <xf numFmtId="0" fontId="23" fillId="3" borderId="28" xfId="1" applyFont="1" applyFill="1" applyBorder="1" applyAlignment="1">
      <alignment wrapText="1"/>
    </xf>
    <xf numFmtId="0" fontId="23" fillId="0" borderId="27" xfId="1" applyFont="1" applyBorder="1" applyAlignment="1">
      <alignment wrapText="1"/>
    </xf>
    <xf numFmtId="0" fontId="23" fillId="3" borderId="51" xfId="1" applyFont="1" applyFill="1" applyBorder="1" applyAlignment="1">
      <alignment vertical="center" wrapText="1"/>
    </xf>
    <xf numFmtId="0" fontId="23" fillId="3" borderId="27" xfId="1" applyFont="1" applyFill="1" applyBorder="1" applyAlignment="1">
      <alignment wrapText="1"/>
    </xf>
    <xf numFmtId="0" fontId="1" fillId="0" borderId="27" xfId="1" applyBorder="1"/>
    <xf numFmtId="0" fontId="1" fillId="0" borderId="28" xfId="1" applyBorder="1"/>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textRotation="90" wrapText="1"/>
      <protection locked="0"/>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52"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37" fillId="0" borderId="52" xfId="0" applyFont="1" applyBorder="1" applyAlignment="1" applyProtection="1">
      <alignment horizontal="center" vertical="center" wrapText="1"/>
      <protection locked="0"/>
    </xf>
    <xf numFmtId="0" fontId="34" fillId="3" borderId="18" xfId="0" applyFont="1" applyFill="1" applyBorder="1" applyAlignment="1" applyProtection="1">
      <alignment horizontal="center" vertical="center" wrapText="1"/>
      <protection locked="0"/>
    </xf>
    <xf numFmtId="0" fontId="34" fillId="3" borderId="23" xfId="0" applyFont="1" applyFill="1" applyBorder="1" applyAlignment="1" applyProtection="1">
      <alignment horizontal="center" vertical="center" wrapText="1"/>
      <protection locked="0"/>
    </xf>
    <xf numFmtId="0" fontId="34" fillId="3" borderId="5" xfId="0" applyFont="1" applyFill="1" applyBorder="1" applyAlignment="1" applyProtection="1">
      <alignment horizontal="center" vertical="center" wrapText="1"/>
      <protection locked="0"/>
    </xf>
    <xf numFmtId="0" fontId="38" fillId="3" borderId="23" xfId="0" applyFont="1" applyFill="1" applyBorder="1" applyAlignment="1" applyProtection="1">
      <alignment horizontal="center" vertical="center" wrapText="1"/>
      <protection locked="0"/>
    </xf>
    <xf numFmtId="0" fontId="36" fillId="3" borderId="23" xfId="0" applyFont="1" applyFill="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textRotation="90" wrapText="1"/>
      <protection locked="0"/>
    </xf>
    <xf numFmtId="0" fontId="34" fillId="0" borderId="6" xfId="0" applyFont="1" applyBorder="1" applyAlignment="1" applyProtection="1">
      <alignment horizontal="center" vertical="center" wrapText="1"/>
      <protection locked="0"/>
    </xf>
    <xf numFmtId="0" fontId="34" fillId="0" borderId="47"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37" fillId="0" borderId="47" xfId="0" applyFont="1" applyBorder="1" applyAlignment="1" applyProtection="1">
      <alignment horizontal="center" vertical="center" wrapText="1"/>
      <protection locked="0"/>
    </xf>
    <xf numFmtId="0" fontId="38" fillId="3" borderId="5" xfId="0" applyFont="1" applyFill="1" applyBorder="1" applyAlignment="1" applyProtection="1">
      <alignment horizontal="center" vertical="center" wrapText="1"/>
      <protection locked="0"/>
    </xf>
    <xf numFmtId="0" fontId="36" fillId="3" borderId="5" xfId="0" applyFont="1" applyFill="1" applyBorder="1" applyAlignment="1" applyProtection="1">
      <alignment horizontal="center" vertical="center" wrapText="1"/>
      <protection locked="0"/>
    </xf>
    <xf numFmtId="0" fontId="38" fillId="33" borderId="6" xfId="0" applyFont="1" applyFill="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38" fillId="0" borderId="23" xfId="0" applyFont="1" applyBorder="1" applyAlignment="1" applyProtection="1">
      <alignment horizontal="center" vertical="center" wrapText="1"/>
      <protection locked="0"/>
    </xf>
    <xf numFmtId="0" fontId="38" fillId="0" borderId="5" xfId="1" applyFont="1" applyBorder="1" applyAlignment="1" applyProtection="1">
      <alignment horizontal="center" vertical="center" wrapText="1"/>
      <protection locked="0"/>
    </xf>
    <xf numFmtId="1" fontId="38" fillId="0" borderId="11" xfId="0" applyNumberFormat="1" applyFont="1" applyBorder="1" applyAlignment="1" applyProtection="1">
      <alignment horizontal="center" vertical="center" wrapText="1"/>
      <protection locked="0"/>
    </xf>
    <xf numFmtId="0" fontId="38" fillId="0" borderId="18" xfId="1"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11" xfId="0" applyFont="1" applyBorder="1" applyAlignment="1" applyProtection="1">
      <alignment horizontal="center" vertical="center" textRotation="90" wrapText="1"/>
      <protection locked="0"/>
    </xf>
    <xf numFmtId="0" fontId="34" fillId="0" borderId="12" xfId="0" applyFont="1" applyBorder="1" applyAlignment="1" applyProtection="1">
      <alignment horizontal="center" vertical="center" wrapText="1"/>
      <protection locked="0"/>
    </xf>
    <xf numFmtId="0" fontId="34" fillId="0" borderId="54" xfId="0" applyFont="1" applyBorder="1" applyAlignment="1" applyProtection="1">
      <alignment horizontal="center" vertical="center" wrapText="1"/>
      <protection locked="0"/>
    </xf>
    <xf numFmtId="0" fontId="34" fillId="0" borderId="11" xfId="0" applyFont="1" applyBorder="1" applyAlignment="1" applyProtection="1">
      <alignment horizontal="center" vertical="center" wrapText="1"/>
      <protection locked="0"/>
    </xf>
    <xf numFmtId="0" fontId="38" fillId="0" borderId="61" xfId="1"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54" xfId="0" applyFont="1" applyBorder="1" applyAlignment="1" applyProtection="1">
      <alignment horizontal="center" vertical="center" wrapText="1"/>
      <protection locked="0"/>
    </xf>
    <xf numFmtId="0" fontId="38" fillId="4" borderId="17" xfId="0" applyFont="1" applyFill="1" applyBorder="1" applyAlignment="1" applyProtection="1">
      <alignment horizontal="center" vertical="center" wrapText="1"/>
      <protection locked="0"/>
    </xf>
    <xf numFmtId="0" fontId="34" fillId="3" borderId="1"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wrapText="1"/>
      <protection locked="0"/>
    </xf>
    <xf numFmtId="0" fontId="34" fillId="3" borderId="3"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8" fillId="3" borderId="1" xfId="0" applyFont="1" applyFill="1" applyBorder="1" applyAlignment="1" applyProtection="1">
      <alignment horizontal="center" vertical="center" wrapText="1"/>
      <protection locked="0"/>
    </xf>
    <xf numFmtId="0" fontId="38" fillId="3" borderId="2" xfId="0" applyFont="1" applyFill="1" applyBorder="1" applyAlignment="1" applyProtection="1">
      <alignment horizontal="center" vertical="center" wrapText="1"/>
      <protection locked="0"/>
    </xf>
    <xf numFmtId="0" fontId="38" fillId="3" borderId="3" xfId="0" applyFont="1" applyFill="1" applyBorder="1" applyAlignment="1" applyProtection="1">
      <alignment horizontal="center" vertical="center" wrapText="1"/>
      <protection locked="0"/>
    </xf>
    <xf numFmtId="0" fontId="38" fillId="4" borderId="8" xfId="0" applyFont="1" applyFill="1" applyBorder="1" applyAlignment="1" applyProtection="1">
      <alignment horizontal="center" vertical="center" wrapText="1"/>
      <protection locked="0"/>
    </xf>
    <xf numFmtId="0" fontId="38" fillId="3" borderId="4" xfId="0" applyFont="1" applyFill="1" applyBorder="1" applyAlignment="1" applyProtection="1">
      <alignment horizontal="center" vertical="center" wrapText="1"/>
      <protection locked="0"/>
    </xf>
    <xf numFmtId="0" fontId="38" fillId="3" borderId="6" xfId="0" applyFont="1" applyFill="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4" fillId="3" borderId="6" xfId="0" applyFont="1" applyFill="1" applyBorder="1" applyAlignment="1" applyProtection="1">
      <alignment horizontal="center" vertical="center" wrapText="1"/>
      <protection locked="0"/>
    </xf>
    <xf numFmtId="1" fontId="38" fillId="0" borderId="21" xfId="0" applyNumberFormat="1"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8" fillId="29" borderId="8" xfId="0" applyFont="1" applyFill="1" applyBorder="1" applyAlignment="1" applyProtection="1">
      <alignment horizontal="center" vertical="center" wrapText="1"/>
      <protection locked="0"/>
    </xf>
    <xf numFmtId="0" fontId="36" fillId="3" borderId="6" xfId="0" applyFont="1" applyFill="1" applyBorder="1" applyAlignment="1" applyProtection="1">
      <alignment horizontal="center" vertical="center" wrapText="1"/>
      <protection locked="0"/>
    </xf>
    <xf numFmtId="1" fontId="38" fillId="0" borderId="5" xfId="0" applyNumberFormat="1" applyFont="1" applyBorder="1" applyAlignment="1" applyProtection="1">
      <alignment horizontal="center" vertical="center" wrapText="1"/>
      <protection locked="0"/>
    </xf>
    <xf numFmtId="1" fontId="38" fillId="0" borderId="6" xfId="0" applyNumberFormat="1" applyFont="1" applyBorder="1" applyAlignment="1" applyProtection="1">
      <alignment horizontal="center" vertical="center" wrapText="1"/>
      <protection locked="0"/>
    </xf>
    <xf numFmtId="0" fontId="38" fillId="0" borderId="4" xfId="1" applyFont="1" applyBorder="1" applyAlignment="1" applyProtection="1">
      <alignment horizontal="center" vertical="center" wrapText="1"/>
      <protection locked="0"/>
    </xf>
    <xf numFmtId="0" fontId="38" fillId="0" borderId="6" xfId="1" applyFont="1" applyBorder="1" applyAlignment="1" applyProtection="1">
      <alignment horizontal="center" vertical="center" wrapText="1"/>
      <protection locked="0"/>
    </xf>
    <xf numFmtId="0" fontId="38" fillId="0" borderId="32" xfId="0" applyFont="1" applyBorder="1" applyAlignment="1" applyProtection="1">
      <alignment horizontal="center" vertical="center" wrapText="1"/>
      <protection locked="0"/>
    </xf>
    <xf numFmtId="0" fontId="38" fillId="0" borderId="33" xfId="0" applyFont="1" applyBorder="1" applyAlignment="1" applyProtection="1">
      <alignment horizontal="center" vertical="center" wrapText="1"/>
      <protection locked="0"/>
    </xf>
    <xf numFmtId="0" fontId="38" fillId="0" borderId="62" xfId="1" applyFont="1" applyBorder="1" applyAlignment="1" applyProtection="1">
      <alignment horizontal="center" vertical="center" wrapText="1"/>
      <protection locked="0"/>
    </xf>
    <xf numFmtId="0" fontId="34" fillId="3" borderId="11" xfId="0" applyFont="1" applyFill="1" applyBorder="1" applyAlignment="1" applyProtection="1">
      <alignment horizontal="center" vertical="center" wrapText="1"/>
      <protection locked="0"/>
    </xf>
    <xf numFmtId="1" fontId="38" fillId="0" borderId="12" xfId="0" applyNumberFormat="1" applyFont="1" applyBorder="1" applyAlignment="1" applyProtection="1">
      <alignment horizontal="center" vertical="center" wrapText="1"/>
      <protection locked="0"/>
    </xf>
    <xf numFmtId="0" fontId="38" fillId="3" borderId="10" xfId="0" applyFont="1" applyFill="1" applyBorder="1" applyAlignment="1" applyProtection="1">
      <alignment horizontal="center" vertical="center" wrapText="1"/>
      <protection locked="0"/>
    </xf>
    <xf numFmtId="0" fontId="38" fillId="3" borderId="11" xfId="0" applyFont="1" applyFill="1" applyBorder="1" applyAlignment="1" applyProtection="1">
      <alignment horizontal="center" vertical="center" wrapText="1"/>
      <protection locked="0"/>
    </xf>
    <xf numFmtId="0" fontId="34" fillId="3" borderId="12" xfId="0" applyFont="1" applyFill="1" applyBorder="1" applyAlignment="1" applyProtection="1">
      <alignment horizontal="center" vertical="center" wrapText="1"/>
      <protection locked="0"/>
    </xf>
    <xf numFmtId="0" fontId="34" fillId="0" borderId="32" xfId="0" applyFont="1" applyBorder="1" applyAlignment="1" applyProtection="1">
      <alignment horizontal="center" vertical="center" wrapText="1"/>
      <protection locked="0"/>
    </xf>
    <xf numFmtId="0" fontId="34" fillId="0" borderId="33" xfId="0" applyFont="1" applyBorder="1" applyAlignment="1" applyProtection="1">
      <alignment horizontal="center" vertical="center" textRotation="90" wrapText="1"/>
      <protection locked="0"/>
    </xf>
    <xf numFmtId="0" fontId="34" fillId="0" borderId="33" xfId="0" applyFont="1" applyBorder="1" applyAlignment="1" applyProtection="1">
      <alignment horizontal="center" vertical="center" wrapText="1"/>
      <protection locked="0"/>
    </xf>
    <xf numFmtId="0" fontId="34" fillId="0" borderId="34" xfId="0" applyFont="1" applyBorder="1" applyAlignment="1" applyProtection="1">
      <alignment horizontal="center" vertical="center" wrapText="1"/>
      <protection locked="0"/>
    </xf>
    <xf numFmtId="0" fontId="38" fillId="0" borderId="34" xfId="0" applyFont="1" applyBorder="1" applyAlignment="1" applyProtection="1">
      <alignment horizontal="center" vertical="center" wrapText="1"/>
      <protection locked="0"/>
    </xf>
    <xf numFmtId="0" fontId="34" fillId="0" borderId="68" xfId="0" applyFont="1" applyBorder="1" applyAlignment="1" applyProtection="1">
      <alignment horizontal="center" vertical="center" wrapText="1"/>
      <protection locked="0"/>
    </xf>
    <xf numFmtId="0" fontId="37" fillId="0" borderId="33" xfId="0" applyFont="1" applyBorder="1" applyAlignment="1" applyProtection="1">
      <alignment horizontal="center" vertical="center" wrapText="1"/>
      <protection locked="0"/>
    </xf>
    <xf numFmtId="0" fontId="37" fillId="0" borderId="50" xfId="0" applyFont="1" applyBorder="1" applyAlignment="1" applyProtection="1">
      <alignment horizontal="center" vertical="center" wrapText="1"/>
      <protection locked="0"/>
    </xf>
    <xf numFmtId="0" fontId="34" fillId="3" borderId="32" xfId="0" applyFont="1" applyFill="1" applyBorder="1" applyAlignment="1" applyProtection="1">
      <alignment horizontal="center" vertical="center" wrapText="1"/>
      <protection locked="0"/>
    </xf>
    <xf numFmtId="0" fontId="34" fillId="3" borderId="33" xfId="0" applyFont="1" applyFill="1" applyBorder="1" applyAlignment="1" applyProtection="1">
      <alignment horizontal="center" vertical="center" wrapText="1"/>
      <protection locked="0"/>
    </xf>
    <xf numFmtId="0" fontId="34" fillId="3" borderId="34" xfId="0" applyFont="1" applyFill="1" applyBorder="1" applyAlignment="1" applyProtection="1">
      <alignment horizontal="center" vertical="center" wrapText="1"/>
      <protection locked="0"/>
    </xf>
    <xf numFmtId="0" fontId="38" fillId="3" borderId="32" xfId="0" applyFont="1" applyFill="1" applyBorder="1" applyAlignment="1" applyProtection="1">
      <alignment horizontal="center" vertical="center" wrapText="1"/>
      <protection locked="0"/>
    </xf>
    <xf numFmtId="0" fontId="38" fillId="3" borderId="33" xfId="0" applyFont="1" applyFill="1" applyBorder="1" applyAlignment="1" applyProtection="1">
      <alignment horizontal="center" vertical="center" wrapText="1"/>
      <protection locked="0"/>
    </xf>
    <xf numFmtId="0" fontId="36" fillId="3" borderId="33" xfId="0" applyFont="1" applyFill="1" applyBorder="1" applyAlignment="1" applyProtection="1">
      <alignment horizontal="center" vertical="center" wrapText="1"/>
      <protection locked="0"/>
    </xf>
    <xf numFmtId="0" fontId="38" fillId="3" borderId="34" xfId="0" applyFont="1" applyFill="1" applyBorder="1" applyAlignment="1" applyProtection="1">
      <alignment horizontal="center" vertical="center" wrapText="1"/>
      <protection locked="0"/>
    </xf>
    <xf numFmtId="0" fontId="35" fillId="3" borderId="41" xfId="0" applyFont="1" applyFill="1" applyBorder="1" applyAlignment="1" applyProtection="1">
      <alignment horizontal="center" vertical="center" wrapText="1"/>
      <protection locked="0"/>
    </xf>
    <xf numFmtId="0" fontId="38" fillId="0" borderId="33" xfId="1" applyFont="1" applyBorder="1" applyAlignment="1" applyProtection="1">
      <alignment horizontal="center" vertical="center" wrapText="1"/>
      <protection locked="0"/>
    </xf>
    <xf numFmtId="1" fontId="38" fillId="0" borderId="33" xfId="0" applyNumberFormat="1" applyFont="1" applyBorder="1" applyAlignment="1" applyProtection="1">
      <alignment horizontal="center" vertical="center" wrapText="1"/>
      <protection locked="0"/>
    </xf>
    <xf numFmtId="0" fontId="38" fillId="0" borderId="34" xfId="1" applyFont="1" applyBorder="1" applyAlignment="1" applyProtection="1">
      <alignment horizontal="center" vertical="center" wrapText="1"/>
      <protection locked="0"/>
    </xf>
    <xf numFmtId="0" fontId="34" fillId="0" borderId="47" xfId="0" applyFont="1" applyBorder="1" applyAlignment="1" applyProtection="1">
      <alignment horizontal="center" vertical="center" textRotation="90" wrapText="1"/>
      <protection locked="0"/>
    </xf>
    <xf numFmtId="0" fontId="11"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65" xfId="0" applyFont="1" applyFill="1" applyBorder="1" applyAlignment="1" applyProtection="1">
      <alignment horizontal="center" vertical="center" wrapText="1"/>
      <protection locked="0"/>
    </xf>
    <xf numFmtId="1" fontId="38" fillId="0" borderId="69" xfId="0" applyNumberFormat="1"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1" fontId="38" fillId="0" borderId="47"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1" fillId="29" borderId="5"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1" fontId="38" fillId="0" borderId="45" xfId="0" applyNumberFormat="1" applyFont="1" applyBorder="1" applyAlignment="1" applyProtection="1">
      <alignment horizontal="center" vertical="center" wrapText="1"/>
      <protection locked="0"/>
    </xf>
    <xf numFmtId="0" fontId="38" fillId="0" borderId="8" xfId="1" applyFont="1" applyBorder="1" applyAlignment="1" applyProtection="1">
      <alignment horizontal="center" vertical="center" wrapText="1"/>
      <protection locked="0"/>
    </xf>
    <xf numFmtId="0" fontId="34" fillId="0" borderId="69" xfId="0" applyFont="1" applyBorder="1" applyAlignment="1" applyProtection="1">
      <alignment horizontal="center" vertical="center" wrapText="1"/>
      <protection locked="0"/>
    </xf>
    <xf numFmtId="0" fontId="34" fillId="0" borderId="69" xfId="0" applyFont="1" applyBorder="1" applyAlignment="1" applyProtection="1">
      <alignment horizontal="center" vertical="center" textRotation="90" wrapText="1"/>
      <protection locked="0"/>
    </xf>
    <xf numFmtId="0" fontId="34" fillId="0" borderId="13" xfId="0" applyFont="1" applyBorder="1" applyAlignment="1" applyProtection="1">
      <alignment horizontal="center" vertical="center" wrapText="1"/>
      <protection locked="0"/>
    </xf>
    <xf numFmtId="0" fontId="38" fillId="0" borderId="67" xfId="0" applyFont="1" applyBorder="1" applyAlignment="1" applyProtection="1">
      <alignment horizontal="center" vertical="center" wrapText="1"/>
      <protection locked="0"/>
    </xf>
    <xf numFmtId="0" fontId="38" fillId="0" borderId="21" xfId="0" applyFont="1" applyBorder="1" applyAlignment="1" applyProtection="1">
      <alignment horizontal="center" vertical="center" wrapText="1"/>
      <protection locked="0"/>
    </xf>
    <xf numFmtId="0" fontId="38" fillId="0" borderId="66" xfId="0" applyFont="1" applyBorder="1" applyAlignment="1" applyProtection="1">
      <alignment horizontal="center" vertical="center" wrapText="1"/>
      <protection locked="0"/>
    </xf>
    <xf numFmtId="0" fontId="9" fillId="0" borderId="67"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34" fillId="3" borderId="66" xfId="0" applyFont="1" applyFill="1" applyBorder="1" applyAlignment="1" applyProtection="1">
      <alignment horizontal="center" vertical="center" wrapText="1"/>
      <protection locked="0"/>
    </xf>
    <xf numFmtId="0" fontId="34" fillId="3" borderId="69" xfId="0" applyFont="1" applyFill="1" applyBorder="1" applyAlignment="1" applyProtection="1">
      <alignment horizontal="center" vertical="center" wrapText="1"/>
      <protection locked="0"/>
    </xf>
    <xf numFmtId="0" fontId="34" fillId="3" borderId="13" xfId="0" applyFont="1" applyFill="1" applyBorder="1" applyAlignment="1" applyProtection="1">
      <alignment horizontal="center" vertical="center" wrapText="1"/>
      <protection locked="0"/>
    </xf>
    <xf numFmtId="0" fontId="38" fillId="3" borderId="67" xfId="0" applyFont="1" applyFill="1" applyBorder="1" applyAlignment="1" applyProtection="1">
      <alignment horizontal="center" vertical="center" wrapText="1"/>
      <protection locked="0"/>
    </xf>
    <xf numFmtId="0" fontId="38" fillId="3" borderId="21" xfId="0" applyFont="1" applyFill="1" applyBorder="1" applyAlignment="1" applyProtection="1">
      <alignment horizontal="center" vertical="center" wrapText="1"/>
      <protection locked="0"/>
    </xf>
    <xf numFmtId="0" fontId="36" fillId="3" borderId="21" xfId="0" applyFont="1" applyFill="1" applyBorder="1" applyAlignment="1" applyProtection="1">
      <alignment horizontal="center" vertical="center" wrapText="1"/>
      <protection locked="0"/>
    </xf>
    <xf numFmtId="0" fontId="36" fillId="3" borderId="66" xfId="0" applyFont="1" applyFill="1" applyBorder="1" applyAlignment="1" applyProtection="1">
      <alignment horizontal="center" vertical="center" wrapText="1"/>
      <protection locked="0"/>
    </xf>
    <xf numFmtId="0" fontId="34" fillId="0" borderId="51" xfId="0" applyFont="1" applyBorder="1" applyAlignment="1" applyProtection="1">
      <alignment horizontal="center" vertical="center" wrapText="1"/>
      <protection locked="0"/>
    </xf>
    <xf numFmtId="0" fontId="34" fillId="0" borderId="51" xfId="0" applyFont="1" applyBorder="1" applyAlignment="1" applyProtection="1">
      <alignment horizontal="center" vertical="center" textRotation="90" wrapText="1"/>
      <protection locked="0"/>
    </xf>
    <xf numFmtId="0" fontId="34" fillId="0" borderId="4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41" xfId="0" applyFont="1" applyFill="1" applyBorder="1" applyAlignment="1" applyProtection="1">
      <alignment horizontal="center" vertical="center" wrapText="1"/>
      <protection locked="0"/>
    </xf>
    <xf numFmtId="0" fontId="36" fillId="3" borderId="34" xfId="0" applyFont="1" applyFill="1" applyBorder="1" applyAlignment="1" applyProtection="1">
      <alignment horizontal="center" vertical="center" wrapText="1"/>
      <protection locked="0"/>
    </xf>
    <xf numFmtId="0" fontId="47" fillId="34" borderId="64" xfId="0" applyFont="1" applyFill="1" applyBorder="1" applyAlignment="1">
      <alignment horizontal="center" vertical="center" wrapText="1"/>
    </xf>
    <xf numFmtId="0" fontId="0" fillId="3" borderId="0" xfId="0" applyFill="1"/>
    <xf numFmtId="0" fontId="47" fillId="3" borderId="0" xfId="0" applyFont="1" applyFill="1" applyAlignment="1">
      <alignment horizontal="center" vertical="center" wrapText="1"/>
    </xf>
    <xf numFmtId="0" fontId="35" fillId="3" borderId="0" xfId="0"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38" fillId="4" borderId="64" xfId="0" applyFont="1" applyFill="1" applyBorder="1" applyAlignment="1" applyProtection="1">
      <alignment horizontal="center" vertical="center" wrapText="1"/>
      <protection locked="0"/>
    </xf>
    <xf numFmtId="0" fontId="34" fillId="3" borderId="64" xfId="0" applyFont="1" applyFill="1" applyBorder="1" applyAlignment="1" applyProtection="1">
      <alignment horizontal="center" vertical="center" wrapText="1"/>
      <protection locked="0"/>
    </xf>
    <xf numFmtId="0" fontId="35" fillId="3" borderId="6" xfId="0" applyFont="1" applyFill="1" applyBorder="1" applyAlignment="1" applyProtection="1">
      <alignment horizontal="center" vertical="center" wrapText="1"/>
      <protection locked="0"/>
    </xf>
    <xf numFmtId="0" fontId="34" fillId="3" borderId="62" xfId="0" applyFont="1" applyFill="1" applyBorder="1" applyAlignment="1" applyProtection="1">
      <alignment horizontal="center" vertical="center" wrapText="1"/>
      <protection locked="0"/>
    </xf>
    <xf numFmtId="0" fontId="36" fillId="3" borderId="11" xfId="0" applyFont="1" applyFill="1" applyBorder="1" applyAlignment="1" applyProtection="1">
      <alignment horizontal="center" vertical="center" wrapText="1"/>
      <protection locked="0"/>
    </xf>
    <xf numFmtId="0" fontId="35" fillId="3" borderId="12" xfId="0" applyFont="1" applyFill="1" applyBorder="1" applyAlignment="1" applyProtection="1">
      <alignment horizontal="center" vertical="center" wrapText="1"/>
      <protection locked="0"/>
    </xf>
    <xf numFmtId="0" fontId="35" fillId="3" borderId="65" xfId="0" applyFont="1" applyFill="1" applyBorder="1" applyAlignment="1" applyProtection="1">
      <alignment horizontal="center" vertical="center" wrapText="1"/>
      <protection locked="0"/>
    </xf>
    <xf numFmtId="0" fontId="35" fillId="3" borderId="8" xfId="0" applyFont="1" applyFill="1" applyBorder="1" applyAlignment="1" applyProtection="1">
      <alignment horizontal="center" vertical="center" wrapText="1"/>
      <protection locked="0"/>
    </xf>
    <xf numFmtId="0" fontId="35" fillId="3" borderId="13" xfId="0" applyFont="1" applyFill="1" applyBorder="1" applyAlignment="1" applyProtection="1">
      <alignment horizontal="center" vertical="center" wrapText="1"/>
      <protection locked="0"/>
    </xf>
    <xf numFmtId="0" fontId="47" fillId="34" borderId="65" xfId="0" applyFont="1" applyFill="1" applyBorder="1" applyAlignment="1">
      <alignment horizontal="center" vertical="center" wrapText="1"/>
    </xf>
    <xf numFmtId="0" fontId="34" fillId="0" borderId="18"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47" fillId="34" borderId="26" xfId="0" applyFont="1" applyFill="1" applyBorder="1" applyAlignment="1">
      <alignment horizontal="center" vertical="center" wrapText="1"/>
    </xf>
    <xf numFmtId="0" fontId="34" fillId="31" borderId="32" xfId="0" applyFont="1" applyFill="1" applyBorder="1" applyAlignment="1" applyProtection="1">
      <alignment horizontal="center" vertical="center" wrapText="1"/>
      <protection locked="0"/>
    </xf>
    <xf numFmtId="0" fontId="34" fillId="31" borderId="33" xfId="0" applyFont="1" applyFill="1" applyBorder="1" applyAlignment="1" applyProtection="1">
      <alignment horizontal="center" vertical="center" wrapText="1"/>
      <protection locked="0"/>
    </xf>
    <xf numFmtId="0" fontId="38" fillId="31" borderId="33" xfId="0" applyFont="1" applyFill="1" applyBorder="1" applyAlignment="1" applyProtection="1">
      <alignment horizontal="center" vertical="center" wrapText="1"/>
      <protection locked="0"/>
    </xf>
    <xf numFmtId="0" fontId="48" fillId="35" borderId="1" xfId="0" applyFont="1" applyFill="1" applyBorder="1" applyAlignment="1">
      <alignment horizontal="center" vertical="center" wrapText="1"/>
    </xf>
    <xf numFmtId="0" fontId="48" fillId="35" borderId="2" xfId="0" applyFont="1" applyFill="1" applyBorder="1" applyAlignment="1">
      <alignment horizontal="center" vertical="center" wrapText="1"/>
    </xf>
    <xf numFmtId="0" fontId="48" fillId="35"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49" fillId="36" borderId="32" xfId="0" applyFont="1" applyFill="1" applyBorder="1" applyAlignment="1">
      <alignment horizontal="center" vertical="center" wrapText="1"/>
    </xf>
    <xf numFmtId="0" fontId="49" fillId="36" borderId="33" xfId="0" applyFont="1" applyFill="1" applyBorder="1" applyAlignment="1">
      <alignment horizontal="center" vertical="center" wrapText="1"/>
    </xf>
    <xf numFmtId="0" fontId="49" fillId="36" borderId="34"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justify" vertical="top"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9" fillId="5" borderId="24" xfId="1" applyFont="1" applyFill="1" applyBorder="1" applyAlignment="1">
      <alignment horizontal="center" vertical="center"/>
    </xf>
    <xf numFmtId="0" fontId="19" fillId="5" borderId="25" xfId="1" applyFont="1" applyFill="1" applyBorder="1" applyAlignment="1">
      <alignment horizontal="center" vertical="center"/>
    </xf>
    <xf numFmtId="0" fontId="19" fillId="5" borderId="26" xfId="1" applyFont="1" applyFill="1" applyBorder="1" applyAlignment="1">
      <alignment horizontal="center" vertical="center"/>
    </xf>
    <xf numFmtId="0" fontId="19" fillId="5" borderId="27" xfId="1" applyFont="1" applyFill="1" applyBorder="1" applyAlignment="1">
      <alignment horizontal="center" vertical="center"/>
    </xf>
    <xf numFmtId="0" fontId="19" fillId="5" borderId="0" xfId="1" applyFont="1" applyFill="1" applyAlignment="1">
      <alignment horizontal="center" vertical="center"/>
    </xf>
    <xf numFmtId="0" fontId="19" fillId="5" borderId="28" xfId="1" applyFont="1" applyFill="1" applyBorder="1" applyAlignment="1">
      <alignment horizontal="center" vertical="center"/>
    </xf>
    <xf numFmtId="0" fontId="19" fillId="5" borderId="29" xfId="1" applyFont="1" applyFill="1" applyBorder="1" applyAlignment="1">
      <alignment horizontal="center" vertical="center"/>
    </xf>
    <xf numFmtId="0" fontId="19" fillId="5" borderId="30" xfId="1" applyFont="1" applyFill="1" applyBorder="1" applyAlignment="1">
      <alignment horizontal="center" vertical="center"/>
    </xf>
    <xf numFmtId="0" fontId="19" fillId="5" borderId="31" xfId="1" applyFont="1" applyFill="1" applyBorder="1" applyAlignment="1">
      <alignment horizontal="center" vertical="center"/>
    </xf>
    <xf numFmtId="0" fontId="21" fillId="5" borderId="0" xfId="1" applyFont="1" applyFill="1" applyAlignment="1">
      <alignment horizontal="center"/>
    </xf>
    <xf numFmtId="0" fontId="21" fillId="6" borderId="1" xfId="1" applyFont="1" applyFill="1" applyBorder="1" applyAlignment="1">
      <alignment horizontal="center" vertical="center" wrapText="1"/>
    </xf>
    <xf numFmtId="0" fontId="21" fillId="6" borderId="37" xfId="1" applyFont="1" applyFill="1" applyBorder="1" applyAlignment="1">
      <alignment horizontal="center" vertical="center" wrapText="1"/>
    </xf>
    <xf numFmtId="0" fontId="21" fillId="6" borderId="10" xfId="1" applyFont="1" applyFill="1" applyBorder="1" applyAlignment="1">
      <alignment horizontal="center" vertical="center" wrapText="1"/>
    </xf>
    <xf numFmtId="0" fontId="21" fillId="6" borderId="38" xfId="1" applyFont="1" applyFill="1" applyBorder="1" applyAlignment="1">
      <alignment horizontal="center" vertical="center" wrapText="1"/>
    </xf>
    <xf numFmtId="0" fontId="21" fillId="6" borderId="2" xfId="1" applyFont="1" applyFill="1" applyBorder="1" applyAlignment="1">
      <alignment horizontal="center" vertical="center" wrapText="1"/>
    </xf>
    <xf numFmtId="0" fontId="21" fillId="6" borderId="3" xfId="1" applyFont="1" applyFill="1" applyBorder="1" applyAlignment="1">
      <alignment horizontal="center" vertical="center" wrapText="1"/>
    </xf>
    <xf numFmtId="0" fontId="21" fillId="5" borderId="50" xfId="1" applyFont="1" applyFill="1" applyBorder="1" applyAlignment="1">
      <alignment horizontal="center" vertical="center"/>
    </xf>
    <xf numFmtId="0" fontId="21" fillId="5" borderId="42" xfId="1" applyFont="1" applyFill="1" applyBorder="1" applyAlignment="1">
      <alignment horizontal="center" vertical="center"/>
    </xf>
    <xf numFmtId="0" fontId="21" fillId="6" borderId="4" xfId="1" applyFont="1" applyFill="1" applyBorder="1" applyAlignment="1">
      <alignment horizontal="center" vertical="center" wrapText="1"/>
    </xf>
    <xf numFmtId="0" fontId="20" fillId="2" borderId="40" xfId="1" applyFont="1" applyFill="1" applyBorder="1" applyAlignment="1">
      <alignment horizontal="center" vertical="center"/>
    </xf>
    <xf numFmtId="0" fontId="20" fillId="2" borderId="41" xfId="1" applyFont="1" applyFill="1" applyBorder="1" applyAlignment="1">
      <alignment horizontal="center" vertical="center"/>
    </xf>
    <xf numFmtId="0" fontId="20" fillId="2" borderId="42" xfId="1" applyFont="1" applyFill="1" applyBorder="1" applyAlignment="1">
      <alignment horizontal="center" vertical="center"/>
    </xf>
    <xf numFmtId="0" fontId="21" fillId="5" borderId="1" xfId="1" applyFont="1" applyFill="1" applyBorder="1" applyAlignment="1">
      <alignment horizontal="center" vertical="center" wrapText="1"/>
    </xf>
    <xf numFmtId="0" fontId="21" fillId="5" borderId="37" xfId="1" applyFont="1" applyFill="1" applyBorder="1" applyAlignment="1">
      <alignment horizontal="center" vertical="center" wrapText="1"/>
    </xf>
    <xf numFmtId="0" fontId="21" fillId="5" borderId="10" xfId="1" applyFont="1" applyFill="1" applyBorder="1" applyAlignment="1">
      <alignment horizontal="center" vertical="center" wrapText="1"/>
    </xf>
    <xf numFmtId="0" fontId="21" fillId="5" borderId="38" xfId="1" applyFont="1" applyFill="1" applyBorder="1" applyAlignment="1">
      <alignment horizontal="center" vertical="center" wrapText="1"/>
    </xf>
    <xf numFmtId="0" fontId="21" fillId="5" borderId="2" xfId="1" applyFont="1" applyFill="1" applyBorder="1" applyAlignment="1">
      <alignment horizontal="center" vertical="center" wrapText="1"/>
    </xf>
    <xf numFmtId="0" fontId="21" fillId="5" borderId="3" xfId="1" applyFont="1" applyFill="1" applyBorder="1" applyAlignment="1">
      <alignment horizontal="center" vertical="center" wrapText="1"/>
    </xf>
    <xf numFmtId="0" fontId="21" fillId="5" borderId="43" xfId="1" applyFont="1" applyFill="1" applyBorder="1" applyAlignment="1">
      <alignment horizontal="center" vertical="center" wrapText="1"/>
    </xf>
    <xf numFmtId="0" fontId="21" fillId="5" borderId="45" xfId="1" applyFont="1" applyFill="1" applyBorder="1" applyAlignment="1">
      <alignment horizontal="center" vertical="center" wrapText="1"/>
    </xf>
    <xf numFmtId="0" fontId="21" fillId="5" borderId="48" xfId="1" applyFont="1" applyFill="1" applyBorder="1" applyAlignment="1">
      <alignment horizontal="center" vertical="center" wrapText="1"/>
    </xf>
    <xf numFmtId="0" fontId="20" fillId="0" borderId="40" xfId="1" applyFont="1" applyBorder="1" applyAlignment="1">
      <alignment horizontal="center" vertical="center"/>
    </xf>
    <xf numFmtId="0" fontId="20" fillId="0" borderId="41" xfId="1" applyFont="1" applyBorder="1" applyAlignment="1">
      <alignment horizontal="center" vertical="center"/>
    </xf>
    <xf numFmtId="0" fontId="20" fillId="0" borderId="42" xfId="1" applyFont="1" applyBorder="1" applyAlignment="1">
      <alignment horizontal="center" vertical="center"/>
    </xf>
    <xf numFmtId="0" fontId="24" fillId="26" borderId="41" xfId="1" applyFont="1" applyFill="1" applyBorder="1" applyAlignment="1">
      <alignment horizontal="center" vertical="center" wrapText="1"/>
    </xf>
    <xf numFmtId="0" fontId="24" fillId="26" borderId="42" xfId="1" applyFont="1" applyFill="1" applyBorder="1" applyAlignment="1">
      <alignment horizontal="center" vertical="center" wrapText="1"/>
    </xf>
    <xf numFmtId="0" fontId="22" fillId="3" borderId="40" xfId="1" applyFont="1" applyFill="1" applyBorder="1" applyAlignment="1">
      <alignment horizontal="center" vertical="center" wrapText="1"/>
    </xf>
    <xf numFmtId="0" fontId="22" fillId="3" borderId="41" xfId="1" applyFont="1" applyFill="1" applyBorder="1" applyAlignment="1">
      <alignment horizontal="center" vertical="center" wrapText="1"/>
    </xf>
    <xf numFmtId="0" fontId="22" fillId="3" borderId="42" xfId="1" applyFont="1" applyFill="1" applyBorder="1" applyAlignment="1">
      <alignment horizontal="center" vertical="center" wrapText="1"/>
    </xf>
    <xf numFmtId="0" fontId="24" fillId="23" borderId="40" xfId="1" applyFont="1" applyFill="1" applyBorder="1" applyAlignment="1">
      <alignment horizontal="center" vertical="center" wrapText="1"/>
    </xf>
    <xf numFmtId="0" fontId="24" fillId="23" borderId="41" xfId="1" applyFont="1" applyFill="1" applyBorder="1" applyAlignment="1">
      <alignment horizontal="center" vertical="center" wrapText="1"/>
    </xf>
    <xf numFmtId="0" fontId="24" fillId="13" borderId="41" xfId="1" applyFont="1" applyFill="1" applyBorder="1" applyAlignment="1">
      <alignment horizontal="center" vertical="center" wrapText="1"/>
    </xf>
    <xf numFmtId="0" fontId="24" fillId="13" borderId="42" xfId="1" applyFont="1" applyFill="1" applyBorder="1" applyAlignment="1">
      <alignment horizontal="center" vertical="center" wrapText="1"/>
    </xf>
    <xf numFmtId="0" fontId="25" fillId="25" borderId="40" xfId="1" applyFont="1" applyFill="1" applyBorder="1" applyAlignment="1">
      <alignment horizontal="center" vertical="center" wrapText="1"/>
    </xf>
    <xf numFmtId="0" fontId="25" fillId="25" borderId="41" xfId="1" applyFont="1" applyFill="1" applyBorder="1" applyAlignment="1">
      <alignment horizontal="center" vertical="center" wrapText="1"/>
    </xf>
    <xf numFmtId="0" fontId="24" fillId="16" borderId="40" xfId="1" applyFont="1" applyFill="1" applyBorder="1" applyAlignment="1">
      <alignment horizontal="center" vertical="center" wrapText="1"/>
    </xf>
    <xf numFmtId="0" fontId="24" fillId="16" borderId="41" xfId="1" applyFont="1" applyFill="1" applyBorder="1" applyAlignment="1">
      <alignment horizontal="center" vertical="center" wrapText="1"/>
    </xf>
    <xf numFmtId="0" fontId="24" fillId="20" borderId="41" xfId="1" applyFont="1" applyFill="1" applyBorder="1" applyAlignment="1">
      <alignment horizontal="center" vertical="center" wrapText="1"/>
    </xf>
    <xf numFmtId="0" fontId="24" fillId="20" borderId="42" xfId="1" applyFont="1" applyFill="1" applyBorder="1" applyAlignment="1">
      <alignment horizontal="center" vertical="center" wrapText="1"/>
    </xf>
    <xf numFmtId="0" fontId="24" fillId="28" borderId="41" xfId="1" applyFont="1" applyFill="1" applyBorder="1" applyAlignment="1">
      <alignment horizontal="center" vertical="center" wrapText="1"/>
    </xf>
    <xf numFmtId="0" fontId="24" fillId="28" borderId="42" xfId="1" applyFont="1" applyFill="1" applyBorder="1" applyAlignment="1">
      <alignment horizontal="center" vertical="center" wrapText="1"/>
    </xf>
    <xf numFmtId="0" fontId="24" fillId="12" borderId="40" xfId="1" applyFont="1" applyFill="1" applyBorder="1" applyAlignment="1">
      <alignment horizontal="center" vertical="center" wrapText="1"/>
    </xf>
    <xf numFmtId="0" fontId="24" fillId="12" borderId="41" xfId="1" applyFont="1" applyFill="1" applyBorder="1" applyAlignment="1">
      <alignment horizontal="center" vertical="center" wrapText="1"/>
    </xf>
    <xf numFmtId="0" fontId="24" fillId="12" borderId="42" xfId="1" applyFont="1" applyFill="1" applyBorder="1" applyAlignment="1">
      <alignment horizontal="center" vertical="center" wrapText="1"/>
    </xf>
    <xf numFmtId="0" fontId="24" fillId="18" borderId="40" xfId="1" applyFont="1" applyFill="1" applyBorder="1" applyAlignment="1">
      <alignment horizontal="center" vertical="center" wrapText="1"/>
    </xf>
    <xf numFmtId="0" fontId="24" fillId="18" borderId="41" xfId="1" applyFont="1" applyFill="1" applyBorder="1" applyAlignment="1">
      <alignment horizontal="center" vertical="center" wrapText="1"/>
    </xf>
    <xf numFmtId="0" fontId="24" fillId="16" borderId="42" xfId="1" applyFont="1" applyFill="1" applyBorder="1" applyAlignment="1">
      <alignment horizontal="center" vertical="center" wrapText="1"/>
    </xf>
    <xf numFmtId="0" fontId="41" fillId="0" borderId="63" xfId="0" applyFont="1" applyBorder="1" applyAlignment="1">
      <alignment horizontal="center" vertical="center" wrapText="1"/>
    </xf>
    <xf numFmtId="0" fontId="41"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41" fillId="0" borderId="60" xfId="0" applyFont="1" applyBorder="1" applyAlignment="1">
      <alignment horizontal="center" vertical="center" wrapText="1"/>
    </xf>
    <xf numFmtId="0" fontId="41" fillId="0" borderId="61" xfId="0" applyFont="1" applyBorder="1" applyAlignment="1">
      <alignment horizontal="center" vertical="center" wrapText="1"/>
    </xf>
    <xf numFmtId="0" fontId="47" fillId="34" borderId="40" xfId="0" applyFont="1" applyFill="1" applyBorder="1" applyAlignment="1">
      <alignment horizontal="center" vertical="center" wrapText="1"/>
    </xf>
    <xf numFmtId="0" fontId="47" fillId="34" borderId="41" xfId="0" applyFont="1" applyFill="1" applyBorder="1" applyAlignment="1">
      <alignment horizontal="center" vertical="center" wrapText="1"/>
    </xf>
    <xf numFmtId="0" fontId="47" fillId="34" borderId="42" xfId="0" applyFont="1" applyFill="1" applyBorder="1" applyAlignment="1">
      <alignment horizontal="center" vertical="center" wrapText="1"/>
    </xf>
    <xf numFmtId="0" fontId="47" fillId="3" borderId="0" xfId="0" applyFont="1" applyFill="1" applyAlignment="1">
      <alignment horizontal="center" vertical="center" wrapText="1"/>
    </xf>
    <xf numFmtId="0" fontId="40" fillId="2" borderId="24" xfId="0" applyFont="1" applyFill="1" applyBorder="1" applyAlignment="1">
      <alignment horizontal="center" vertical="center" wrapText="1"/>
    </xf>
    <xf numFmtId="0" fontId="40" fillId="2" borderId="25"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2" borderId="28"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30" xfId="0" applyFont="1" applyFill="1" applyBorder="1" applyAlignment="1">
      <alignment horizontal="center" vertical="center" wrapText="1"/>
    </xf>
    <xf numFmtId="0" fontId="40" fillId="2" borderId="3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38"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47" fillId="34" borderId="64" xfId="0" applyFont="1" applyFill="1" applyBorder="1" applyAlignment="1">
      <alignment horizontal="center" vertical="center" wrapText="1"/>
    </xf>
    <xf numFmtId="0" fontId="47" fillId="34" borderId="39" xfId="0" applyFont="1" applyFill="1" applyBorder="1" applyAlignment="1">
      <alignment horizontal="center" vertical="center" wrapText="1"/>
    </xf>
    <xf numFmtId="0" fontId="47" fillId="34" borderId="24" xfId="0" applyFont="1" applyFill="1" applyBorder="1" applyAlignment="1">
      <alignment horizontal="center" vertical="center" wrapText="1"/>
    </xf>
    <xf numFmtId="0" fontId="47" fillId="34" borderId="25" xfId="0" applyFont="1" applyFill="1" applyBorder="1" applyAlignment="1">
      <alignment horizontal="center" vertical="center" wrapText="1"/>
    </xf>
    <xf numFmtId="0" fontId="47" fillId="34" borderId="26"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2" borderId="19" xfId="0" applyFont="1" applyFill="1" applyBorder="1" applyAlignment="1">
      <alignment horizontal="center" vertical="center"/>
    </xf>
    <xf numFmtId="0" fontId="6" fillId="22" borderId="8" xfId="0" applyFont="1" applyFill="1" applyBorder="1" applyAlignment="1">
      <alignment horizontal="center" vertical="center"/>
    </xf>
    <xf numFmtId="0" fontId="6" fillId="22" borderId="20" xfId="0" applyFont="1" applyFill="1" applyBorder="1" applyAlignment="1">
      <alignment horizontal="center" vertical="center"/>
    </xf>
    <xf numFmtId="0" fontId="6" fillId="22" borderId="19" xfId="0" applyFont="1" applyFill="1" applyBorder="1" applyAlignment="1">
      <alignment horizontal="center" vertical="center" wrapText="1"/>
    </xf>
    <xf numFmtId="0" fontId="6" fillId="22" borderId="8" xfId="0" applyFont="1" applyFill="1" applyBorder="1" applyAlignment="1">
      <alignment horizontal="center" vertical="center" wrapText="1"/>
    </xf>
    <xf numFmtId="0" fontId="6" fillId="22" borderId="20" xfId="0" applyFont="1" applyFill="1" applyBorder="1" applyAlignment="1">
      <alignment horizontal="center" vertical="center" wrapText="1"/>
    </xf>
    <xf numFmtId="0" fontId="7" fillId="22" borderId="19" xfId="0" applyFont="1" applyFill="1" applyBorder="1" applyAlignment="1">
      <alignment horizontal="center" vertical="center" wrapText="1"/>
    </xf>
    <xf numFmtId="0" fontId="7" fillId="22" borderId="8" xfId="0" applyFont="1" applyFill="1" applyBorder="1" applyAlignment="1">
      <alignment horizontal="center" vertical="center" wrapText="1"/>
    </xf>
    <xf numFmtId="0" fontId="7" fillId="22" borderId="20" xfId="0" applyFont="1" applyFill="1" applyBorder="1" applyAlignment="1">
      <alignment horizontal="center" vertical="center" wrapText="1"/>
    </xf>
    <xf numFmtId="0" fontId="31" fillId="2" borderId="57"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58"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16" xfId="0" applyFont="1" applyFill="1" applyBorder="1" applyAlignment="1">
      <alignment horizontal="center" vertical="center" wrapText="1"/>
    </xf>
    <xf numFmtId="0" fontId="31" fillId="2" borderId="59"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47" fillId="34" borderId="73" xfId="0" applyFont="1" applyFill="1" applyBorder="1" applyAlignment="1">
      <alignment horizontal="center" vertical="center" wrapText="1"/>
    </xf>
    <xf numFmtId="0" fontId="6" fillId="0" borderId="0" xfId="0" applyFont="1" applyAlignment="1">
      <alignment vertical="center" wrapText="1"/>
    </xf>
    <xf numFmtId="0" fontId="47" fillId="34" borderId="71" xfId="0" applyFont="1" applyFill="1" applyBorder="1" applyAlignment="1">
      <alignment horizontal="center" vertical="center" wrapText="1"/>
    </xf>
    <xf numFmtId="0" fontId="47" fillId="34" borderId="72" xfId="0" applyFont="1" applyFill="1" applyBorder="1" applyAlignment="1">
      <alignment horizontal="center" vertical="center" wrapText="1"/>
    </xf>
    <xf numFmtId="0" fontId="47" fillId="34" borderId="61" xfId="0" applyFont="1" applyFill="1" applyBorder="1" applyAlignment="1">
      <alignment horizontal="center" vertical="center" wrapText="1"/>
    </xf>
    <xf numFmtId="0" fontId="47" fillId="34" borderId="71" xfId="0" applyFont="1" applyFill="1" applyBorder="1" applyAlignment="1">
      <alignment horizontal="center" vertical="center" textRotation="90" wrapText="1"/>
    </xf>
    <xf numFmtId="0" fontId="47" fillId="34" borderId="72" xfId="0" applyFont="1" applyFill="1" applyBorder="1" applyAlignment="1">
      <alignment horizontal="center" vertical="center" textRotation="90" wrapText="1"/>
    </xf>
    <xf numFmtId="0" fontId="47" fillId="34" borderId="61" xfId="0" applyFont="1" applyFill="1" applyBorder="1" applyAlignment="1">
      <alignment horizontal="center" vertical="center" textRotation="90" wrapText="1"/>
    </xf>
    <xf numFmtId="0" fontId="47" fillId="34" borderId="48" xfId="0" applyFont="1" applyFill="1" applyBorder="1" applyAlignment="1">
      <alignment horizontal="center" vertical="center" textRotation="90"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51" fillId="0" borderId="35" xfId="0" applyFont="1" applyBorder="1" applyAlignment="1">
      <alignment horizontal="center" vertical="center" wrapText="1"/>
    </xf>
    <xf numFmtId="14" fontId="51" fillId="0" borderId="36" xfId="0" applyNumberFormat="1" applyFont="1" applyBorder="1" applyAlignment="1">
      <alignment horizontal="center" vertical="center" wrapText="1"/>
    </xf>
    <xf numFmtId="0" fontId="51" fillId="0" borderId="10" xfId="0" applyFont="1" applyBorder="1" applyAlignment="1">
      <alignment horizontal="center" vertical="center" wrapText="1"/>
    </xf>
    <xf numFmtId="0" fontId="51" fillId="0" borderId="12" xfId="0" applyFont="1" applyBorder="1" applyAlignment="1">
      <alignment horizontal="center" vertical="center" wrapText="1"/>
    </xf>
    <xf numFmtId="0" fontId="52" fillId="0" borderId="5" xfId="0" applyFont="1" applyBorder="1" applyAlignment="1">
      <alignment horizontal="center" vertical="center" wrapText="1"/>
    </xf>
    <xf numFmtId="14" fontId="52" fillId="0" borderId="5"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3" xfId="0" applyFont="1" applyBorder="1" applyAlignment="1">
      <alignment horizontal="center" vertical="center" wrapText="1"/>
    </xf>
    <xf numFmtId="0" fontId="32" fillId="2" borderId="13"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29" xfId="0" applyFont="1" applyFill="1" applyBorder="1" applyAlignment="1">
      <alignment horizontal="center" vertical="center" wrapText="1"/>
    </xf>
    <xf numFmtId="0" fontId="32" fillId="2" borderId="30" xfId="0" applyFont="1" applyFill="1" applyBorder="1" applyAlignment="1">
      <alignment horizontal="center" vertical="center" wrapText="1"/>
    </xf>
    <xf numFmtId="0" fontId="32" fillId="2" borderId="62" xfId="0" applyFont="1" applyFill="1" applyBorder="1" applyAlignment="1">
      <alignment horizontal="center" vertical="center" wrapText="1"/>
    </xf>
    <xf numFmtId="0" fontId="53" fillId="2" borderId="74"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7" xfId="0" applyFont="1" applyFill="1" applyBorder="1" applyAlignment="1">
      <alignment horizontal="center" vertical="center" wrapText="1"/>
    </xf>
    <xf numFmtId="0" fontId="32" fillId="2" borderId="37" xfId="0" applyFont="1" applyFill="1" applyBorder="1" applyAlignment="1">
      <alignment vertical="center" wrapText="1"/>
    </xf>
    <xf numFmtId="0" fontId="32" fillId="2" borderId="19" xfId="0" applyFont="1" applyFill="1" applyBorder="1" applyAlignment="1">
      <alignment vertical="center" wrapText="1"/>
    </xf>
    <xf numFmtId="0" fontId="32" fillId="2" borderId="38" xfId="0" applyFont="1" applyFill="1" applyBorder="1" applyAlignment="1">
      <alignment vertical="center" wrapText="1"/>
    </xf>
    <xf numFmtId="0" fontId="32" fillId="2" borderId="65" xfId="0" applyFont="1" applyFill="1" applyBorder="1" applyAlignment="1">
      <alignment horizontal="center" vertical="center" wrapText="1"/>
    </xf>
    <xf numFmtId="0" fontId="32" fillId="2" borderId="63" xfId="0" applyFont="1" applyFill="1" applyBorder="1" applyAlignment="1">
      <alignment horizontal="center" vertical="center" wrapText="1"/>
    </xf>
    <xf numFmtId="0" fontId="53" fillId="2" borderId="53" xfId="0" applyFont="1" applyFill="1" applyBorder="1" applyAlignment="1">
      <alignment horizontal="center" vertical="center" wrapText="1"/>
    </xf>
  </cellXfs>
  <cellStyles count="3">
    <cellStyle name="Hipervínculo" xfId="2" builtinId="8"/>
    <cellStyle name="Normal" xfId="0" builtinId="0"/>
    <cellStyle name="Normal 2" xfId="1" xr:uid="{00000000-0005-0000-0000-000001000000}"/>
  </cellStyles>
  <dxfs count="15">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s>
  <tableStyles count="0" defaultTableStyle="TableStyleMedium2" defaultPivotStyle="PivotStyleLight16"/>
  <colors>
    <mruColors>
      <color rgb="FFA7CF8B"/>
      <color rgb="FF8D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v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structiv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structivo!A1"/></Relationships>
</file>

<file path=xl/drawings/drawing1.xml><?xml version="1.0" encoding="utf-8"?>
<xdr:wsDr xmlns:xdr="http://schemas.openxmlformats.org/drawingml/2006/spreadsheetDrawing" xmlns:a="http://schemas.openxmlformats.org/drawingml/2006/main">
  <xdr:twoCellAnchor>
    <xdr:from>
      <xdr:col>0</xdr:col>
      <xdr:colOff>265043</xdr:colOff>
      <xdr:row>1</xdr:row>
      <xdr:rowOff>57978</xdr:rowOff>
    </xdr:from>
    <xdr:to>
      <xdr:col>1</xdr:col>
      <xdr:colOff>515470</xdr:colOff>
      <xdr:row>3</xdr:row>
      <xdr:rowOff>108649</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9D35202-9446-4DB8-8635-9CE1F800E618}"/>
            </a:ext>
          </a:extLst>
        </xdr:cNvPr>
        <xdr:cNvSpPr/>
      </xdr:nvSpPr>
      <xdr:spPr>
        <a:xfrm>
          <a:off x="265043" y="57978"/>
          <a:ext cx="1086970" cy="448236"/>
        </a:xfrm>
        <a:prstGeom prst="lef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b="1" i="1"/>
            <a:t>Regresar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130629</xdr:colOff>
      <xdr:row>0</xdr:row>
      <xdr:rowOff>54430</xdr:rowOff>
    </xdr:from>
    <xdr:to>
      <xdr:col>0</xdr:col>
      <xdr:colOff>783771</xdr:colOff>
      <xdr:row>1</xdr:row>
      <xdr:rowOff>32658</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676F2E63-FC63-41B8-AFA9-9CB3D326EE3F}"/>
            </a:ext>
          </a:extLst>
        </xdr:cNvPr>
        <xdr:cNvSpPr/>
      </xdr:nvSpPr>
      <xdr:spPr>
        <a:xfrm>
          <a:off x="130629" y="54430"/>
          <a:ext cx="653142" cy="179614"/>
        </a:xfrm>
        <a:prstGeom prst="lef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b="1" i="1"/>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156883</xdr:colOff>
      <xdr:row>1</xdr:row>
      <xdr:rowOff>168089</xdr:rowOff>
    </xdr:from>
    <xdr:to>
      <xdr:col>1</xdr:col>
      <xdr:colOff>1243853</xdr:colOff>
      <xdr:row>2</xdr:row>
      <xdr:rowOff>291354</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66D5F54B-4C53-4526-827C-A1AD00C0D6FC}"/>
            </a:ext>
          </a:extLst>
        </xdr:cNvPr>
        <xdr:cNvSpPr/>
      </xdr:nvSpPr>
      <xdr:spPr>
        <a:xfrm>
          <a:off x="358589" y="224118"/>
          <a:ext cx="1086970" cy="448236"/>
        </a:xfrm>
        <a:prstGeom prst="lef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b="1" i="1"/>
            <a:t>Regresar</a:t>
          </a:r>
        </a:p>
      </xdr:txBody>
    </xdr:sp>
    <xdr:clientData/>
  </xdr:twoCellAnchor>
  <xdr:twoCellAnchor editAs="oneCell">
    <xdr:from>
      <xdr:col>1</xdr:col>
      <xdr:colOff>1231541</xdr:colOff>
      <xdr:row>6</xdr:row>
      <xdr:rowOff>103837</xdr:rowOff>
    </xdr:from>
    <xdr:to>
      <xdr:col>3</xdr:col>
      <xdr:colOff>638491</xdr:colOff>
      <xdr:row>8</xdr:row>
      <xdr:rowOff>221639</xdr:rowOff>
    </xdr:to>
    <xdr:pic>
      <xdr:nvPicPr>
        <xdr:cNvPr id="3" name="Imagen 2">
          <a:extLst>
            <a:ext uri="{FF2B5EF4-FFF2-40B4-BE49-F238E27FC236}">
              <a16:creationId xmlns:a16="http://schemas.microsoft.com/office/drawing/2014/main" id="{5715BC61-8A27-44E9-B46C-5F3CBDEAB5A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2773" y="103837"/>
          <a:ext cx="2291281" cy="92273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215900</xdr:colOff>
      <xdr:row>1</xdr:row>
      <xdr:rowOff>139700</xdr:rowOff>
    </xdr:from>
    <xdr:to>
      <xdr:col>2</xdr:col>
      <xdr:colOff>482600</xdr:colOff>
      <xdr:row>3</xdr:row>
      <xdr:rowOff>25400</xdr:rowOff>
    </xdr:to>
    <xdr:sp macro="" textlink="">
      <xdr:nvSpPr>
        <xdr:cNvPr id="3" name="Flecha: hacia la izquierda 2">
          <a:hlinkClick xmlns:r="http://schemas.openxmlformats.org/officeDocument/2006/relationships" r:id="rId1"/>
          <a:extLst>
            <a:ext uri="{FF2B5EF4-FFF2-40B4-BE49-F238E27FC236}">
              <a16:creationId xmlns:a16="http://schemas.microsoft.com/office/drawing/2014/main" id="{914AE764-7592-4655-A193-902568649634}"/>
            </a:ext>
          </a:extLst>
        </xdr:cNvPr>
        <xdr:cNvSpPr/>
      </xdr:nvSpPr>
      <xdr:spPr>
        <a:xfrm>
          <a:off x="419100" y="203200"/>
          <a:ext cx="1397000" cy="546100"/>
        </a:xfrm>
        <a:prstGeom prst="lef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b="1" i="1"/>
            <a:t>Regresar</a:t>
          </a:r>
        </a:p>
      </xdr:txBody>
    </xdr:sp>
    <xdr:clientData/>
  </xdr:twoCellAnchor>
  <xdr:twoCellAnchor editAs="oneCell">
    <xdr:from>
      <xdr:col>3</xdr:col>
      <xdr:colOff>69272</xdr:colOff>
      <xdr:row>1</xdr:row>
      <xdr:rowOff>0</xdr:rowOff>
    </xdr:from>
    <xdr:to>
      <xdr:col>4</xdr:col>
      <xdr:colOff>720205</xdr:colOff>
      <xdr:row>3</xdr:row>
      <xdr:rowOff>265835</xdr:rowOff>
    </xdr:to>
    <xdr:pic>
      <xdr:nvPicPr>
        <xdr:cNvPr id="4" name="Imagen 3">
          <a:extLst>
            <a:ext uri="{FF2B5EF4-FFF2-40B4-BE49-F238E27FC236}">
              <a16:creationId xmlns:a16="http://schemas.microsoft.com/office/drawing/2014/main" id="{64548B14-3F48-43D1-9073-96C76A50583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5045" y="51955"/>
          <a:ext cx="2296160" cy="9239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631031</xdr:colOff>
      <xdr:row>1</xdr:row>
      <xdr:rowOff>190499</xdr:rowOff>
    </xdr:from>
    <xdr:to>
      <xdr:col>2</xdr:col>
      <xdr:colOff>750093</xdr:colOff>
      <xdr:row>3</xdr:row>
      <xdr:rowOff>71436</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CD12A89-961B-4235-B7A4-6EEDD40DFB15}"/>
            </a:ext>
          </a:extLst>
        </xdr:cNvPr>
        <xdr:cNvSpPr/>
      </xdr:nvSpPr>
      <xdr:spPr>
        <a:xfrm>
          <a:off x="833437" y="250030"/>
          <a:ext cx="1250156" cy="523875"/>
        </a:xfrm>
        <a:prstGeom prst="lef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b="1" i="1"/>
            <a:t>Regresar</a:t>
          </a:r>
        </a:p>
      </xdr:txBody>
    </xdr:sp>
    <xdr:clientData/>
  </xdr:twoCellAnchor>
  <xdr:twoCellAnchor editAs="oneCell">
    <xdr:from>
      <xdr:col>2</xdr:col>
      <xdr:colOff>1619240</xdr:colOff>
      <xdr:row>1</xdr:row>
      <xdr:rowOff>0</xdr:rowOff>
    </xdr:from>
    <xdr:to>
      <xdr:col>4</xdr:col>
      <xdr:colOff>176837</xdr:colOff>
      <xdr:row>3</xdr:row>
      <xdr:rowOff>280987</xdr:rowOff>
    </xdr:to>
    <xdr:pic>
      <xdr:nvPicPr>
        <xdr:cNvPr id="3" name="Imagen 2">
          <a:extLst>
            <a:ext uri="{FF2B5EF4-FFF2-40B4-BE49-F238E27FC236}">
              <a16:creationId xmlns:a16="http://schemas.microsoft.com/office/drawing/2014/main" id="{84DF311A-84B3-4DDD-9A5A-0D401D3AC5E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40" y="59531"/>
          <a:ext cx="2296160" cy="9239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421994</xdr:colOff>
      <xdr:row>1</xdr:row>
      <xdr:rowOff>168796</xdr:rowOff>
    </xdr:from>
    <xdr:to>
      <xdr:col>1</xdr:col>
      <xdr:colOff>1675918</xdr:colOff>
      <xdr:row>3</xdr:row>
      <xdr:rowOff>36169</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79C4833-77A9-4D2C-891F-D40E2CCDDE28}"/>
            </a:ext>
          </a:extLst>
        </xdr:cNvPr>
        <xdr:cNvSpPr/>
      </xdr:nvSpPr>
      <xdr:spPr>
        <a:xfrm>
          <a:off x="626962" y="229081"/>
          <a:ext cx="1253924" cy="518449"/>
        </a:xfrm>
        <a:prstGeom prst="lef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b="1" i="1"/>
            <a:t>Regresar</a:t>
          </a:r>
        </a:p>
      </xdr:txBody>
    </xdr:sp>
    <xdr:clientData/>
  </xdr:twoCellAnchor>
  <xdr:twoCellAnchor editAs="oneCell">
    <xdr:from>
      <xdr:col>2</xdr:col>
      <xdr:colOff>337601</xdr:colOff>
      <xdr:row>1</xdr:row>
      <xdr:rowOff>0</xdr:rowOff>
    </xdr:from>
    <xdr:to>
      <xdr:col>3</xdr:col>
      <xdr:colOff>1428065</xdr:colOff>
      <xdr:row>3</xdr:row>
      <xdr:rowOff>272849</xdr:rowOff>
    </xdr:to>
    <xdr:pic>
      <xdr:nvPicPr>
        <xdr:cNvPr id="3" name="Imagen 2">
          <a:extLst>
            <a:ext uri="{FF2B5EF4-FFF2-40B4-BE49-F238E27FC236}">
              <a16:creationId xmlns:a16="http://schemas.microsoft.com/office/drawing/2014/main" id="{E3FDC5A7-9D68-4115-BF72-8045C43D0B9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0544" y="60285"/>
          <a:ext cx="2296160" cy="9239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SRVGILCAR/deptoservicios/Users/Marilys/Desktop/Documentos%20LB/Soluciones%20y%20Corporaciones/Copia%20de%20MATRIZ%20DE%20PELIGROS%20-%20SOLUCIONES%20C%20Y%20F%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 - Calificación"/>
      <sheetName val="T - Riesgos para Base"/>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B39"/>
  <sheetViews>
    <sheetView showGridLines="0" showRowColHeaders="0" workbookViewId="0">
      <pane ySplit="2" topLeftCell="A3" activePane="bottomLeft" state="frozen"/>
      <selection pane="bottomLeft" activeCell="I6" sqref="I6:N6"/>
    </sheetView>
  </sheetViews>
  <sheetFormatPr baseColWidth="10" defaultColWidth="9" defaultRowHeight="15.75"/>
  <cols>
    <col min="2" max="7" width="11" customWidth="1"/>
    <col min="8" max="8" width="13.125" customWidth="1"/>
    <col min="9" max="9" width="11" customWidth="1"/>
    <col min="10" max="16" width="13" customWidth="1"/>
    <col min="17" max="256" width="11" customWidth="1"/>
  </cols>
  <sheetData>
    <row r="1" spans="2:28" ht="16.5" thickBot="1"/>
    <row r="2" spans="2:28" ht="47.25" customHeight="1" thickBot="1">
      <c r="B2" s="491" t="s">
        <v>0</v>
      </c>
      <c r="C2" s="492"/>
      <c r="D2" s="492"/>
      <c r="E2" s="492"/>
      <c r="F2" s="492"/>
      <c r="G2" s="492"/>
      <c r="H2" s="493"/>
      <c r="J2" s="498" t="s">
        <v>743</v>
      </c>
      <c r="K2" s="499"/>
      <c r="L2" s="499"/>
      <c r="M2" s="499"/>
      <c r="N2" s="499"/>
      <c r="O2" s="499"/>
      <c r="P2" s="500"/>
    </row>
    <row r="3" spans="2:28" s="4" customFormat="1" ht="122.25" customHeight="1" thickBot="1">
      <c r="B3" s="494" t="s">
        <v>1</v>
      </c>
      <c r="C3" s="495"/>
      <c r="D3" s="495"/>
      <c r="E3" s="495"/>
      <c r="F3" s="495"/>
      <c r="G3" s="495"/>
      <c r="H3" s="496"/>
      <c r="I3" s="3"/>
      <c r="J3" s="312" t="s">
        <v>736</v>
      </c>
      <c r="K3" s="313" t="s">
        <v>737</v>
      </c>
      <c r="L3" s="313" t="s">
        <v>738</v>
      </c>
      <c r="M3" s="313" t="s">
        <v>739</v>
      </c>
      <c r="N3" s="313" t="s">
        <v>740</v>
      </c>
      <c r="O3" s="313" t="s">
        <v>741</v>
      </c>
      <c r="P3" s="314" t="s">
        <v>742</v>
      </c>
      <c r="Q3" s="3"/>
      <c r="R3" s="3"/>
      <c r="S3" s="3"/>
      <c r="T3" s="3"/>
      <c r="U3" s="3"/>
      <c r="V3" s="497"/>
      <c r="W3" s="497"/>
      <c r="X3" s="497"/>
      <c r="Y3" s="497"/>
      <c r="Z3" s="497"/>
      <c r="AA3" s="497"/>
      <c r="AB3" s="497"/>
    </row>
    <row r="4" spans="2:28" s="4" customFormat="1" ht="122.25" customHeight="1">
      <c r="B4" s="494" t="s">
        <v>2</v>
      </c>
      <c r="C4" s="495"/>
      <c r="D4" s="495"/>
      <c r="E4" s="495"/>
      <c r="F4" s="495"/>
      <c r="G4" s="495"/>
      <c r="H4" s="496"/>
      <c r="I4" s="497"/>
      <c r="J4" s="497"/>
      <c r="K4" s="497"/>
      <c r="L4" s="497"/>
      <c r="M4" s="497"/>
      <c r="N4" s="497"/>
      <c r="O4" s="497"/>
      <c r="P4" s="497"/>
      <c r="Q4" s="497"/>
      <c r="R4" s="497"/>
      <c r="S4" s="497"/>
      <c r="T4" s="497"/>
      <c r="U4" s="497"/>
      <c r="V4" s="497"/>
      <c r="W4" s="497"/>
      <c r="X4" s="497"/>
      <c r="Y4" s="497"/>
      <c r="Z4" s="497"/>
      <c r="AA4" s="497"/>
      <c r="AB4" s="497"/>
    </row>
    <row r="5" spans="2:28" s="4" customFormat="1" ht="122.25" customHeight="1">
      <c r="B5" s="494" t="s">
        <v>735</v>
      </c>
      <c r="C5" s="495"/>
      <c r="D5" s="495"/>
      <c r="E5" s="495"/>
      <c r="F5" s="495"/>
      <c r="G5" s="495"/>
      <c r="H5" s="496"/>
      <c r="I5" s="497"/>
      <c r="J5" s="497"/>
      <c r="K5" s="497"/>
      <c r="L5" s="497"/>
      <c r="M5" s="497"/>
      <c r="N5" s="497"/>
      <c r="O5" s="497"/>
      <c r="P5" s="497"/>
      <c r="Q5" s="497"/>
      <c r="R5" s="497"/>
      <c r="S5" s="497"/>
      <c r="T5" s="497"/>
      <c r="U5" s="497"/>
      <c r="V5" s="497"/>
      <c r="W5" s="497"/>
      <c r="X5" s="497"/>
      <c r="Y5" s="497"/>
      <c r="Z5" s="497"/>
      <c r="AA5" s="497"/>
      <c r="AB5" s="497"/>
    </row>
    <row r="6" spans="2:28" s="4" customFormat="1" ht="122.25" customHeight="1">
      <c r="B6" s="494" t="s">
        <v>3</v>
      </c>
      <c r="C6" s="495"/>
      <c r="D6" s="495"/>
      <c r="E6" s="495"/>
      <c r="F6" s="495"/>
      <c r="G6" s="495"/>
      <c r="H6" s="496"/>
      <c r="I6" s="497"/>
      <c r="J6" s="497"/>
      <c r="K6" s="497"/>
      <c r="L6" s="497"/>
      <c r="M6" s="497"/>
      <c r="N6" s="497"/>
      <c r="O6" s="497"/>
      <c r="P6" s="497"/>
      <c r="Q6" s="497"/>
      <c r="R6" s="497"/>
      <c r="S6" s="497"/>
      <c r="T6" s="497"/>
      <c r="U6" s="497"/>
      <c r="V6" s="497"/>
      <c r="W6" s="497"/>
      <c r="X6" s="497"/>
      <c r="Y6" s="497"/>
      <c r="Z6" s="497"/>
      <c r="AA6" s="497"/>
      <c r="AB6" s="497"/>
    </row>
    <row r="7" spans="2:28" s="4" customFormat="1" ht="122.25" customHeight="1">
      <c r="B7" s="494" t="s">
        <v>744</v>
      </c>
      <c r="C7" s="495"/>
      <c r="D7" s="495"/>
      <c r="E7" s="495"/>
      <c r="F7" s="495"/>
      <c r="G7" s="495"/>
      <c r="H7" s="496"/>
      <c r="I7" s="497"/>
      <c r="J7" s="497"/>
      <c r="K7" s="497"/>
      <c r="L7" s="497"/>
      <c r="M7" s="497"/>
      <c r="N7" s="497"/>
      <c r="O7" s="497"/>
      <c r="P7" s="497"/>
      <c r="Q7" s="497"/>
      <c r="R7" s="497"/>
      <c r="S7" s="497"/>
      <c r="T7" s="497"/>
      <c r="U7" s="497"/>
      <c r="V7" s="497"/>
      <c r="W7" s="497"/>
      <c r="X7" s="497"/>
      <c r="Y7" s="497"/>
      <c r="Z7" s="497"/>
      <c r="AA7" s="497"/>
      <c r="AB7" s="497"/>
    </row>
    <row r="8" spans="2:28" s="4" customFormat="1" ht="122.25" customHeight="1">
      <c r="B8" s="501" t="s">
        <v>4</v>
      </c>
      <c r="C8" s="502"/>
      <c r="D8" s="502"/>
      <c r="E8" s="502"/>
      <c r="F8" s="502"/>
      <c r="G8" s="502"/>
      <c r="H8" s="503"/>
      <c r="I8" s="497"/>
      <c r="J8" s="497"/>
      <c r="K8" s="497"/>
      <c r="L8" s="497"/>
      <c r="M8" s="497"/>
      <c r="N8" s="497"/>
      <c r="O8" s="497"/>
      <c r="P8" s="497"/>
      <c r="Q8" s="497"/>
      <c r="R8" s="497"/>
      <c r="S8" s="497"/>
      <c r="T8" s="497"/>
      <c r="U8" s="497"/>
      <c r="V8" s="497"/>
      <c r="W8" s="497"/>
      <c r="X8" s="497"/>
      <c r="Y8" s="497"/>
      <c r="Z8" s="497"/>
      <c r="AA8" s="497"/>
      <c r="AB8" s="497"/>
    </row>
    <row r="9" spans="2:28" s="4" customFormat="1" ht="122.25" customHeight="1">
      <c r="B9" s="494" t="s">
        <v>5</v>
      </c>
      <c r="C9" s="495"/>
      <c r="D9" s="495"/>
      <c r="E9" s="495"/>
      <c r="F9" s="495"/>
      <c r="G9" s="495"/>
      <c r="H9" s="496"/>
      <c r="I9" s="497"/>
      <c r="J9" s="497"/>
      <c r="K9" s="497"/>
      <c r="L9" s="497"/>
      <c r="M9" s="497"/>
      <c r="N9" s="497"/>
      <c r="O9" s="497"/>
      <c r="P9" s="497"/>
      <c r="Q9" s="497"/>
      <c r="R9" s="497"/>
      <c r="S9" s="497"/>
      <c r="T9" s="497"/>
      <c r="U9" s="497"/>
      <c r="V9" s="497"/>
      <c r="W9" s="497"/>
      <c r="X9" s="497"/>
      <c r="Y9" s="497"/>
      <c r="Z9" s="497"/>
      <c r="AA9" s="497"/>
      <c r="AB9" s="497"/>
    </row>
    <row r="10" spans="2:28" s="4" customFormat="1" ht="122.25" customHeight="1">
      <c r="B10" s="494" t="s">
        <v>6</v>
      </c>
      <c r="C10" s="495"/>
      <c r="D10" s="495"/>
      <c r="E10" s="495"/>
      <c r="F10" s="495"/>
      <c r="G10" s="495"/>
      <c r="H10" s="496"/>
      <c r="I10" s="497"/>
      <c r="J10" s="497"/>
      <c r="K10" s="497"/>
      <c r="L10" s="497"/>
      <c r="M10" s="497"/>
      <c r="N10" s="497"/>
      <c r="O10" s="497"/>
      <c r="P10" s="497"/>
      <c r="Q10" s="497"/>
      <c r="R10" s="497"/>
      <c r="S10" s="497"/>
      <c r="T10" s="497"/>
      <c r="U10" s="497"/>
      <c r="V10" s="497"/>
      <c r="W10" s="497"/>
      <c r="X10" s="497"/>
      <c r="Y10" s="497"/>
      <c r="Z10" s="497"/>
      <c r="AA10" s="497"/>
      <c r="AB10" s="497"/>
    </row>
    <row r="11" spans="2:28" s="4" customFormat="1" ht="122.25" customHeight="1">
      <c r="B11" s="494" t="s">
        <v>7</v>
      </c>
      <c r="C11" s="495"/>
      <c r="D11" s="495"/>
      <c r="E11" s="495"/>
      <c r="F11" s="495"/>
      <c r="G11" s="495"/>
      <c r="H11" s="496"/>
      <c r="I11" s="497"/>
      <c r="J11" s="497"/>
      <c r="K11" s="497"/>
      <c r="L11" s="497"/>
      <c r="M11" s="497"/>
      <c r="N11" s="497"/>
      <c r="O11" s="497"/>
      <c r="P11" s="497"/>
      <c r="Q11" s="497"/>
      <c r="R11" s="497"/>
      <c r="S11" s="497"/>
      <c r="T11" s="497"/>
      <c r="U11" s="497"/>
      <c r="V11" s="497"/>
      <c r="W11" s="497"/>
      <c r="X11" s="497"/>
      <c r="Y11" s="497"/>
      <c r="Z11" s="497"/>
      <c r="AA11" s="497"/>
      <c r="AB11" s="497"/>
    </row>
    <row r="12" spans="2:28" s="4" customFormat="1" ht="122.25" customHeight="1">
      <c r="B12" s="494" t="s">
        <v>554</v>
      </c>
      <c r="C12" s="495"/>
      <c r="D12" s="495"/>
      <c r="E12" s="495"/>
      <c r="F12" s="495"/>
      <c r="G12" s="495"/>
      <c r="H12" s="496"/>
      <c r="I12" s="497"/>
      <c r="J12" s="497"/>
      <c r="K12" s="497"/>
      <c r="L12" s="497"/>
      <c r="M12" s="497"/>
      <c r="N12" s="497"/>
      <c r="O12" s="497"/>
      <c r="P12" s="497"/>
      <c r="Q12" s="497"/>
      <c r="R12" s="497"/>
      <c r="S12" s="497"/>
      <c r="T12" s="497"/>
      <c r="U12" s="497"/>
      <c r="V12" s="497"/>
      <c r="W12" s="497"/>
      <c r="X12" s="497"/>
      <c r="Y12" s="497"/>
      <c r="Z12" s="497"/>
      <c r="AA12" s="497"/>
      <c r="AB12" s="497"/>
    </row>
    <row r="13" spans="2:28" s="4" customFormat="1" ht="122.25" customHeight="1">
      <c r="B13" s="494" t="s">
        <v>745</v>
      </c>
      <c r="C13" s="495"/>
      <c r="D13" s="495"/>
      <c r="E13" s="495"/>
      <c r="F13" s="495"/>
      <c r="G13" s="495"/>
      <c r="H13" s="496"/>
      <c r="I13" s="497"/>
      <c r="J13" s="497"/>
      <c r="K13" s="497"/>
      <c r="L13" s="497"/>
      <c r="M13" s="497"/>
      <c r="N13" s="497"/>
      <c r="O13" s="497"/>
      <c r="P13" s="497"/>
      <c r="Q13" s="497"/>
      <c r="R13" s="497"/>
      <c r="S13" s="497"/>
      <c r="T13" s="497"/>
      <c r="U13" s="497"/>
      <c r="V13" s="497"/>
      <c r="W13" s="497"/>
      <c r="X13" s="497"/>
      <c r="Y13" s="497"/>
      <c r="Z13" s="497"/>
      <c r="AA13" s="497"/>
      <c r="AB13" s="497"/>
    </row>
    <row r="14" spans="2:28" s="4" customFormat="1" ht="122.25" customHeight="1">
      <c r="B14" s="494" t="s">
        <v>746</v>
      </c>
      <c r="C14" s="495"/>
      <c r="D14" s="495"/>
      <c r="E14" s="495"/>
      <c r="F14" s="495"/>
      <c r="G14" s="495"/>
      <c r="H14" s="496"/>
      <c r="I14" s="497"/>
      <c r="J14" s="497"/>
      <c r="K14" s="497"/>
      <c r="L14" s="497"/>
      <c r="M14" s="497"/>
      <c r="N14" s="497"/>
      <c r="O14" s="497"/>
      <c r="P14" s="497"/>
      <c r="Q14" s="497"/>
      <c r="R14" s="497"/>
      <c r="S14" s="497"/>
      <c r="T14" s="497"/>
      <c r="U14" s="497"/>
      <c r="V14" s="497"/>
      <c r="W14" s="497"/>
      <c r="X14" s="497"/>
      <c r="Y14" s="497"/>
      <c r="Z14" s="497"/>
      <c r="AA14" s="497"/>
      <c r="AB14" s="497"/>
    </row>
    <row r="15" spans="2:28" s="4" customFormat="1" ht="122.25" customHeight="1">
      <c r="B15" s="494" t="s">
        <v>747</v>
      </c>
      <c r="C15" s="495"/>
      <c r="D15" s="495"/>
      <c r="E15" s="495"/>
      <c r="F15" s="495"/>
      <c r="G15" s="495"/>
      <c r="H15" s="496"/>
      <c r="I15" s="497"/>
      <c r="J15" s="497"/>
      <c r="K15" s="497"/>
      <c r="L15" s="497"/>
      <c r="M15" s="497"/>
      <c r="N15" s="497"/>
      <c r="O15" s="497"/>
      <c r="P15" s="497"/>
      <c r="Q15" s="497"/>
      <c r="R15" s="497"/>
      <c r="S15" s="497"/>
      <c r="T15" s="497"/>
      <c r="U15" s="497"/>
      <c r="V15" s="497"/>
      <c r="W15" s="497"/>
      <c r="X15" s="497"/>
      <c r="Y15" s="497"/>
      <c r="Z15" s="497"/>
      <c r="AA15" s="497"/>
      <c r="AB15" s="497"/>
    </row>
    <row r="16" spans="2:28" s="4" customFormat="1" ht="122.25" customHeight="1">
      <c r="B16" s="494" t="s">
        <v>748</v>
      </c>
      <c r="C16" s="495"/>
      <c r="D16" s="495"/>
      <c r="E16" s="495"/>
      <c r="F16" s="495"/>
      <c r="G16" s="495"/>
      <c r="H16" s="496"/>
      <c r="I16" s="497"/>
      <c r="J16" s="497"/>
      <c r="K16" s="497"/>
      <c r="L16" s="497"/>
      <c r="M16" s="497"/>
      <c r="N16" s="497"/>
      <c r="O16" s="497"/>
      <c r="P16" s="497"/>
      <c r="Q16" s="497"/>
      <c r="R16" s="497"/>
      <c r="S16" s="497"/>
      <c r="T16" s="497"/>
      <c r="U16" s="497"/>
      <c r="V16" s="497"/>
      <c r="W16" s="497"/>
      <c r="X16" s="497"/>
      <c r="Y16" s="497"/>
      <c r="Z16" s="497"/>
      <c r="AA16" s="497"/>
      <c r="AB16" s="497"/>
    </row>
    <row r="17" spans="2:28" s="4" customFormat="1" ht="122.25" customHeight="1">
      <c r="B17" s="494" t="s">
        <v>749</v>
      </c>
      <c r="C17" s="495"/>
      <c r="D17" s="495"/>
      <c r="E17" s="495"/>
      <c r="F17" s="495"/>
      <c r="G17" s="495"/>
      <c r="H17" s="496"/>
      <c r="I17" s="497"/>
      <c r="J17" s="497"/>
      <c r="K17" s="497"/>
      <c r="L17" s="497"/>
      <c r="M17" s="497"/>
      <c r="N17" s="497"/>
      <c r="O17" s="497"/>
      <c r="P17" s="497"/>
      <c r="Q17" s="497"/>
      <c r="R17" s="497"/>
      <c r="S17" s="497"/>
      <c r="T17" s="497"/>
      <c r="U17" s="497"/>
      <c r="V17" s="497"/>
      <c r="W17" s="497"/>
      <c r="X17" s="497"/>
      <c r="Y17" s="497"/>
      <c r="Z17" s="497"/>
      <c r="AA17" s="497"/>
      <c r="AB17" s="497"/>
    </row>
    <row r="18" spans="2:28" s="4" customFormat="1" ht="122.25" customHeight="1">
      <c r="B18" s="494" t="s">
        <v>750</v>
      </c>
      <c r="C18" s="495"/>
      <c r="D18" s="495"/>
      <c r="E18" s="495"/>
      <c r="F18" s="495"/>
      <c r="G18" s="495"/>
      <c r="H18" s="496"/>
      <c r="I18" s="497"/>
      <c r="J18" s="497"/>
      <c r="K18" s="497"/>
      <c r="L18" s="497"/>
      <c r="M18" s="497"/>
      <c r="N18" s="497"/>
      <c r="O18" s="497"/>
      <c r="P18" s="497"/>
      <c r="Q18" s="497"/>
      <c r="R18" s="497"/>
      <c r="S18" s="497"/>
      <c r="T18" s="497"/>
      <c r="U18" s="497"/>
      <c r="V18" s="497"/>
      <c r="W18" s="497"/>
      <c r="X18" s="497"/>
      <c r="Y18" s="497"/>
      <c r="Z18" s="497"/>
      <c r="AA18" s="497"/>
      <c r="AB18" s="497"/>
    </row>
    <row r="19" spans="2:28" s="4" customFormat="1" ht="122.25" customHeight="1">
      <c r="B19" s="494" t="s">
        <v>555</v>
      </c>
      <c r="C19" s="495"/>
      <c r="D19" s="495"/>
      <c r="E19" s="495"/>
      <c r="F19" s="495"/>
      <c r="G19" s="495"/>
      <c r="H19" s="496"/>
      <c r="I19" s="497"/>
      <c r="J19" s="497"/>
      <c r="K19" s="497"/>
      <c r="L19" s="497"/>
      <c r="M19" s="497"/>
      <c r="N19" s="497"/>
      <c r="O19" s="497"/>
      <c r="P19" s="497"/>
      <c r="Q19" s="497"/>
      <c r="R19" s="497"/>
      <c r="S19" s="497"/>
      <c r="T19" s="497"/>
      <c r="U19" s="497"/>
      <c r="V19" s="497"/>
      <c r="W19" s="497"/>
      <c r="X19" s="497"/>
      <c r="Y19" s="497"/>
      <c r="Z19" s="497"/>
      <c r="AA19" s="497"/>
      <c r="AB19" s="497"/>
    </row>
    <row r="20" spans="2:28" s="4" customFormat="1" ht="122.25" customHeight="1">
      <c r="B20" s="494" t="s">
        <v>556</v>
      </c>
      <c r="C20" s="495"/>
      <c r="D20" s="495"/>
      <c r="E20" s="495"/>
      <c r="F20" s="495"/>
      <c r="G20" s="495"/>
      <c r="H20" s="496"/>
      <c r="I20" s="497"/>
      <c r="J20" s="497"/>
      <c r="K20" s="497"/>
      <c r="L20" s="497"/>
      <c r="M20" s="497"/>
      <c r="N20" s="497"/>
      <c r="O20" s="497"/>
      <c r="P20" s="497"/>
      <c r="Q20" s="497"/>
      <c r="R20" s="497"/>
      <c r="S20" s="497"/>
      <c r="T20" s="497"/>
      <c r="U20" s="497"/>
      <c r="V20" s="497"/>
      <c r="W20" s="497"/>
      <c r="X20" s="497"/>
      <c r="Y20" s="497"/>
      <c r="Z20" s="497"/>
      <c r="AA20" s="497"/>
      <c r="AB20" s="497"/>
    </row>
    <row r="21" spans="2:28" s="4" customFormat="1" ht="122.25" customHeight="1">
      <c r="B21" s="494" t="s">
        <v>557</v>
      </c>
      <c r="C21" s="495"/>
      <c r="D21" s="495"/>
      <c r="E21" s="495"/>
      <c r="F21" s="495"/>
      <c r="G21" s="495"/>
      <c r="H21" s="496"/>
      <c r="I21" s="497"/>
      <c r="J21" s="497"/>
      <c r="K21" s="497"/>
      <c r="L21" s="497"/>
      <c r="M21" s="497"/>
      <c r="N21" s="497"/>
      <c r="O21" s="497"/>
      <c r="P21" s="497"/>
      <c r="Q21" s="497"/>
      <c r="R21" s="497"/>
      <c r="S21" s="497"/>
      <c r="T21" s="497"/>
      <c r="U21" s="497"/>
      <c r="V21" s="497"/>
      <c r="W21" s="497"/>
      <c r="X21" s="497"/>
      <c r="Y21" s="497"/>
      <c r="Z21" s="497"/>
      <c r="AA21" s="497"/>
      <c r="AB21" s="497"/>
    </row>
    <row r="22" spans="2:28" s="4" customFormat="1" ht="122.25" customHeight="1">
      <c r="B22" s="494" t="s">
        <v>558</v>
      </c>
      <c r="C22" s="495"/>
      <c r="D22" s="495"/>
      <c r="E22" s="495"/>
      <c r="F22" s="495"/>
      <c r="G22" s="495"/>
      <c r="H22" s="496"/>
      <c r="I22" s="497"/>
      <c r="J22" s="497"/>
      <c r="K22" s="497"/>
      <c r="L22" s="497"/>
      <c r="M22" s="497"/>
      <c r="N22" s="497"/>
      <c r="O22" s="497"/>
      <c r="P22" s="497"/>
      <c r="Q22" s="497"/>
      <c r="R22" s="497"/>
      <c r="S22" s="497"/>
      <c r="T22" s="497"/>
      <c r="U22" s="497"/>
      <c r="V22" s="497"/>
      <c r="W22" s="497"/>
      <c r="X22" s="497"/>
      <c r="Y22" s="497"/>
      <c r="Z22" s="497"/>
      <c r="AA22" s="497"/>
      <c r="AB22" s="497"/>
    </row>
    <row r="23" spans="2:28" s="4" customFormat="1" ht="122.25" customHeight="1">
      <c r="B23" s="494" t="s">
        <v>559</v>
      </c>
      <c r="C23" s="495"/>
      <c r="D23" s="495"/>
      <c r="E23" s="495"/>
      <c r="F23" s="495"/>
      <c r="G23" s="495"/>
      <c r="H23" s="496"/>
      <c r="I23" s="497"/>
      <c r="J23" s="497"/>
      <c r="K23" s="497"/>
      <c r="L23" s="497"/>
      <c r="M23" s="497"/>
      <c r="N23" s="497"/>
      <c r="O23" s="497"/>
      <c r="P23" s="497"/>
      <c r="Q23" s="497"/>
      <c r="R23" s="497"/>
      <c r="S23" s="497"/>
      <c r="T23" s="497"/>
      <c r="U23" s="497"/>
      <c r="V23" s="497"/>
      <c r="W23" s="497"/>
      <c r="X23" s="497"/>
      <c r="Y23" s="497"/>
      <c r="Z23" s="497"/>
      <c r="AA23" s="497"/>
      <c r="AB23" s="497"/>
    </row>
    <row r="24" spans="2:28" s="4" customFormat="1" ht="122.25" customHeight="1">
      <c r="B24" s="494" t="s">
        <v>560</v>
      </c>
      <c r="C24" s="495"/>
      <c r="D24" s="495"/>
      <c r="E24" s="495"/>
      <c r="F24" s="495"/>
      <c r="G24" s="495"/>
      <c r="H24" s="496"/>
      <c r="I24" s="497"/>
      <c r="J24" s="497"/>
      <c r="K24" s="497"/>
      <c r="L24" s="497"/>
      <c r="M24" s="497"/>
      <c r="N24" s="497"/>
      <c r="O24" s="497"/>
      <c r="P24" s="497"/>
      <c r="Q24" s="497"/>
      <c r="R24" s="497"/>
      <c r="S24" s="497"/>
      <c r="T24" s="497"/>
      <c r="U24" s="497"/>
      <c r="V24" s="497"/>
      <c r="W24" s="497"/>
      <c r="X24" s="497"/>
      <c r="Y24" s="497"/>
      <c r="Z24" s="497"/>
      <c r="AA24" s="497"/>
      <c r="AB24" s="497"/>
    </row>
    <row r="25" spans="2:28" s="4" customFormat="1" ht="122.25" customHeight="1">
      <c r="B25" s="494" t="s">
        <v>561</v>
      </c>
      <c r="C25" s="495"/>
      <c r="D25" s="495"/>
      <c r="E25" s="495"/>
      <c r="F25" s="495"/>
      <c r="G25" s="495"/>
      <c r="H25" s="496"/>
      <c r="I25" s="497"/>
      <c r="J25" s="497"/>
      <c r="K25" s="497"/>
      <c r="L25" s="497"/>
      <c r="M25" s="497"/>
      <c r="N25" s="497"/>
      <c r="O25" s="497"/>
      <c r="P25" s="497"/>
      <c r="Q25" s="497"/>
      <c r="R25" s="497"/>
      <c r="S25" s="497"/>
      <c r="T25" s="497"/>
      <c r="U25" s="497"/>
      <c r="V25" s="497"/>
      <c r="W25" s="497"/>
      <c r="X25" s="497"/>
      <c r="Y25" s="497"/>
      <c r="Z25" s="497"/>
      <c r="AA25" s="497"/>
      <c r="AB25" s="497"/>
    </row>
    <row r="26" spans="2:28" s="4" customFormat="1" ht="122.25" customHeight="1">
      <c r="B26" s="494" t="s">
        <v>562</v>
      </c>
      <c r="C26" s="495"/>
      <c r="D26" s="495"/>
      <c r="E26" s="495"/>
      <c r="F26" s="495"/>
      <c r="G26" s="495"/>
      <c r="H26" s="496"/>
      <c r="I26" s="497"/>
      <c r="J26" s="497"/>
      <c r="K26" s="497"/>
      <c r="L26" s="497"/>
      <c r="M26" s="497"/>
    </row>
    <row r="27" spans="2:28" s="4" customFormat="1" ht="122.25" customHeight="1">
      <c r="B27" s="494" t="s">
        <v>8</v>
      </c>
      <c r="C27" s="495"/>
      <c r="D27" s="495"/>
      <c r="E27" s="495"/>
      <c r="F27" s="495"/>
      <c r="G27" s="495"/>
      <c r="H27" s="496"/>
      <c r="I27" s="497"/>
      <c r="J27" s="497"/>
      <c r="K27" s="497"/>
      <c r="L27" s="497"/>
      <c r="M27" s="497"/>
      <c r="N27" s="497"/>
      <c r="O27" s="497"/>
      <c r="P27" s="497"/>
      <c r="Q27" s="497"/>
      <c r="R27" s="497"/>
      <c r="S27" s="497"/>
      <c r="T27" s="497"/>
      <c r="U27" s="497"/>
      <c r="V27" s="497"/>
      <c r="W27" s="497"/>
      <c r="X27" s="497"/>
      <c r="Y27" s="497"/>
    </row>
    <row r="28" spans="2:28" s="4" customFormat="1" ht="122.25" customHeight="1">
      <c r="B28" s="494" t="s">
        <v>9</v>
      </c>
      <c r="C28" s="495"/>
      <c r="D28" s="495"/>
      <c r="E28" s="495"/>
      <c r="F28" s="495"/>
      <c r="G28" s="495"/>
      <c r="H28" s="496"/>
      <c r="I28" s="497"/>
      <c r="J28" s="497"/>
      <c r="K28" s="497"/>
      <c r="L28" s="497"/>
      <c r="M28" s="497"/>
      <c r="N28" s="497"/>
      <c r="O28" s="497"/>
      <c r="P28" s="497"/>
      <c r="Q28" s="497"/>
      <c r="R28" s="497"/>
      <c r="S28" s="497"/>
      <c r="T28" s="497"/>
      <c r="U28" s="497"/>
      <c r="V28" s="497"/>
      <c r="W28" s="497"/>
      <c r="X28" s="497"/>
      <c r="Y28" s="497"/>
    </row>
    <row r="29" spans="2:28" s="4" customFormat="1" ht="122.25" customHeight="1">
      <c r="B29" s="494" t="s">
        <v>10</v>
      </c>
      <c r="C29" s="495"/>
      <c r="D29" s="495"/>
      <c r="E29" s="495"/>
      <c r="F29" s="495"/>
      <c r="G29" s="495"/>
      <c r="H29" s="496"/>
      <c r="I29" s="497"/>
      <c r="J29" s="497"/>
      <c r="K29" s="497"/>
      <c r="L29" s="497"/>
      <c r="M29" s="497"/>
      <c r="N29" s="497"/>
      <c r="O29" s="497"/>
      <c r="P29" s="497"/>
      <c r="Q29" s="497"/>
      <c r="R29" s="497"/>
      <c r="S29" s="497"/>
      <c r="T29" s="497"/>
      <c r="U29" s="497"/>
      <c r="V29" s="497"/>
      <c r="W29" s="497"/>
      <c r="X29" s="497"/>
      <c r="Y29" s="497"/>
    </row>
    <row r="30" spans="2:28" s="4" customFormat="1" ht="122.25" customHeight="1">
      <c r="B30" s="494" t="s">
        <v>11</v>
      </c>
      <c r="C30" s="495"/>
      <c r="D30" s="495"/>
      <c r="E30" s="495"/>
      <c r="F30" s="495"/>
      <c r="G30" s="495"/>
      <c r="H30" s="496"/>
      <c r="I30" s="497"/>
      <c r="J30" s="497"/>
      <c r="K30" s="497"/>
      <c r="L30" s="497"/>
      <c r="M30" s="497"/>
      <c r="N30" s="497"/>
      <c r="O30" s="497"/>
      <c r="P30" s="497"/>
      <c r="Q30" s="497"/>
      <c r="R30" s="497"/>
      <c r="S30" s="497"/>
      <c r="T30" s="497"/>
      <c r="U30" s="497"/>
      <c r="V30" s="497"/>
      <c r="W30" s="497"/>
      <c r="X30" s="497"/>
      <c r="Y30" s="497"/>
    </row>
    <row r="31" spans="2:28" s="4" customFormat="1" ht="122.25" customHeight="1">
      <c r="B31" s="494" t="s">
        <v>12</v>
      </c>
      <c r="C31" s="495"/>
      <c r="D31" s="495"/>
      <c r="E31" s="495"/>
      <c r="F31" s="495"/>
      <c r="G31" s="495"/>
      <c r="H31" s="496"/>
      <c r="I31" s="497"/>
      <c r="J31" s="497"/>
      <c r="K31" s="497"/>
      <c r="L31" s="497"/>
      <c r="M31" s="497"/>
      <c r="N31" s="497"/>
      <c r="O31" s="497"/>
      <c r="P31" s="497"/>
      <c r="Q31" s="497"/>
      <c r="R31" s="497"/>
      <c r="S31" s="497"/>
      <c r="T31" s="497"/>
      <c r="U31" s="497"/>
      <c r="V31" s="497"/>
      <c r="W31" s="497"/>
      <c r="X31" s="497"/>
      <c r="Y31" s="497"/>
    </row>
    <row r="32" spans="2:28" s="4" customFormat="1" ht="122.25" customHeight="1">
      <c r="B32" s="494" t="s">
        <v>13</v>
      </c>
      <c r="C32" s="495"/>
      <c r="D32" s="495"/>
      <c r="E32" s="495"/>
      <c r="F32" s="495"/>
      <c r="G32" s="495"/>
      <c r="H32" s="496"/>
      <c r="I32" s="497"/>
      <c r="J32" s="497"/>
      <c r="K32" s="497"/>
      <c r="L32" s="497"/>
      <c r="M32" s="497"/>
      <c r="N32" s="497"/>
      <c r="O32" s="497"/>
      <c r="P32" s="497"/>
      <c r="Q32" s="497"/>
      <c r="R32" s="497"/>
      <c r="S32" s="497"/>
      <c r="T32" s="497"/>
      <c r="U32" s="497"/>
      <c r="V32" s="497"/>
      <c r="W32" s="497"/>
      <c r="X32" s="497"/>
      <c r="Y32" s="497"/>
    </row>
    <row r="33" spans="2:25" s="4" customFormat="1" ht="122.25" customHeight="1">
      <c r="B33" s="494" t="s">
        <v>14</v>
      </c>
      <c r="C33" s="495"/>
      <c r="D33" s="495"/>
      <c r="E33" s="495"/>
      <c r="F33" s="495"/>
      <c r="G33" s="495"/>
      <c r="H33" s="496"/>
      <c r="I33" s="497"/>
      <c r="J33" s="497"/>
      <c r="K33" s="497"/>
      <c r="L33" s="497"/>
      <c r="M33" s="497"/>
      <c r="N33" s="497"/>
      <c r="O33" s="497"/>
      <c r="P33" s="497"/>
      <c r="Q33" s="497"/>
      <c r="R33" s="497"/>
      <c r="S33" s="497"/>
      <c r="T33" s="497"/>
      <c r="U33" s="497"/>
      <c r="V33" s="497"/>
      <c r="W33" s="497"/>
      <c r="X33" s="497"/>
      <c r="Y33" s="497"/>
    </row>
    <row r="34" spans="2:25" s="4" customFormat="1" ht="122.25" customHeight="1">
      <c r="B34" s="494" t="s">
        <v>15</v>
      </c>
      <c r="C34" s="495"/>
      <c r="D34" s="495"/>
      <c r="E34" s="495"/>
      <c r="F34" s="495"/>
      <c r="G34" s="495"/>
      <c r="H34" s="496"/>
      <c r="I34" s="497"/>
      <c r="J34" s="497"/>
      <c r="K34" s="497"/>
      <c r="L34" s="497"/>
      <c r="M34" s="497"/>
      <c r="N34" s="497"/>
      <c r="O34" s="497"/>
      <c r="P34" s="497"/>
      <c r="Q34" s="497"/>
      <c r="R34" s="497"/>
      <c r="S34" s="497"/>
      <c r="T34" s="497"/>
      <c r="U34" s="497"/>
      <c r="V34" s="497"/>
      <c r="W34" s="497"/>
      <c r="X34" s="497"/>
      <c r="Y34" s="497"/>
    </row>
    <row r="35" spans="2:25" s="4" customFormat="1" ht="122.25" customHeight="1">
      <c r="B35" s="494" t="s">
        <v>16</v>
      </c>
      <c r="C35" s="495"/>
      <c r="D35" s="495"/>
      <c r="E35" s="495"/>
      <c r="F35" s="495"/>
      <c r="G35" s="495"/>
      <c r="H35" s="496"/>
      <c r="I35" s="497"/>
      <c r="J35" s="497"/>
      <c r="K35" s="497"/>
      <c r="L35" s="497"/>
      <c r="M35" s="497"/>
      <c r="N35" s="497"/>
      <c r="O35" s="497"/>
      <c r="P35" s="497"/>
      <c r="Q35" s="497"/>
      <c r="R35" s="497"/>
      <c r="S35" s="497"/>
      <c r="T35" s="497"/>
      <c r="U35" s="497"/>
      <c r="V35" s="497"/>
      <c r="W35" s="497"/>
      <c r="X35" s="497"/>
      <c r="Y35" s="497"/>
    </row>
    <row r="36" spans="2:25" s="4" customFormat="1" ht="122.25" customHeight="1">
      <c r="B36" s="494" t="s">
        <v>17</v>
      </c>
      <c r="C36" s="495"/>
      <c r="D36" s="495"/>
      <c r="E36" s="495"/>
      <c r="F36" s="495"/>
      <c r="G36" s="495"/>
      <c r="H36" s="496"/>
      <c r="I36" s="497"/>
      <c r="J36" s="497"/>
      <c r="K36" s="497"/>
      <c r="L36" s="497"/>
      <c r="M36" s="497"/>
      <c r="N36" s="497"/>
      <c r="O36" s="497"/>
      <c r="P36" s="497"/>
      <c r="Q36" s="497"/>
      <c r="R36" s="497"/>
      <c r="S36" s="497"/>
      <c r="T36" s="497"/>
      <c r="U36" s="497"/>
      <c r="V36" s="497"/>
      <c r="W36" s="497"/>
      <c r="X36" s="497"/>
      <c r="Y36" s="497"/>
    </row>
    <row r="37" spans="2:25" s="4" customFormat="1" ht="122.25" customHeight="1">
      <c r="B37" s="494" t="s">
        <v>18</v>
      </c>
      <c r="C37" s="495"/>
      <c r="D37" s="495"/>
      <c r="E37" s="495"/>
      <c r="F37" s="495"/>
      <c r="G37" s="495"/>
      <c r="H37" s="496"/>
      <c r="I37" s="497"/>
      <c r="J37" s="497"/>
      <c r="K37" s="497"/>
      <c r="L37" s="497"/>
      <c r="M37" s="497"/>
      <c r="N37" s="497"/>
      <c r="O37" s="497"/>
      <c r="P37" s="497"/>
      <c r="Q37" s="497"/>
      <c r="R37" s="497"/>
      <c r="S37" s="497"/>
      <c r="T37" s="497"/>
      <c r="U37" s="497"/>
      <c r="V37" s="497"/>
      <c r="W37" s="497"/>
      <c r="X37" s="497"/>
      <c r="Y37" s="497"/>
    </row>
    <row r="38" spans="2:25" s="4" customFormat="1" ht="122.25" customHeight="1" thickBot="1">
      <c r="B38" s="505" t="s">
        <v>19</v>
      </c>
      <c r="C38" s="506"/>
      <c r="D38" s="506"/>
      <c r="E38" s="506"/>
      <c r="F38" s="506"/>
      <c r="G38" s="506"/>
      <c r="H38" s="507"/>
      <c r="I38" s="497"/>
      <c r="J38" s="497"/>
      <c r="K38" s="497"/>
      <c r="L38" s="497"/>
      <c r="M38" s="497"/>
      <c r="N38" s="497"/>
      <c r="O38" s="497"/>
      <c r="P38" s="497"/>
      <c r="Q38" s="497"/>
      <c r="R38" s="497"/>
      <c r="S38" s="497"/>
      <c r="T38" s="497"/>
      <c r="U38" s="497"/>
      <c r="V38" s="497"/>
      <c r="W38" s="497"/>
      <c r="X38" s="497"/>
      <c r="Y38" s="497"/>
    </row>
    <row r="39" spans="2:25">
      <c r="B39" s="504"/>
      <c r="C39" s="504"/>
      <c r="D39" s="504"/>
      <c r="E39" s="504"/>
      <c r="F39" s="504"/>
      <c r="G39" s="504"/>
      <c r="H39" s="504"/>
      <c r="I39" s="504"/>
      <c r="J39" s="504"/>
      <c r="K39" s="504"/>
      <c r="L39" s="504"/>
      <c r="M39" s="504"/>
      <c r="N39" s="504"/>
      <c r="O39" s="504"/>
      <c r="P39" s="504"/>
      <c r="Q39" s="504"/>
      <c r="R39" s="504"/>
      <c r="S39" s="504"/>
      <c r="T39" s="504"/>
      <c r="U39" s="504"/>
      <c r="V39" s="504"/>
      <c r="W39" s="504"/>
      <c r="X39" s="504"/>
      <c r="Y39" s="504"/>
    </row>
  </sheetData>
  <mergeCells count="144">
    <mergeCell ref="B39:U39"/>
    <mergeCell ref="V39:Y39"/>
    <mergeCell ref="B37:H37"/>
    <mergeCell ref="I37:M37"/>
    <mergeCell ref="N37:U37"/>
    <mergeCell ref="V37:Y37"/>
    <mergeCell ref="B38:H38"/>
    <mergeCell ref="I38:M38"/>
    <mergeCell ref="N38:U38"/>
    <mergeCell ref="V38:Y38"/>
    <mergeCell ref="B35:H35"/>
    <mergeCell ref="I35:M35"/>
    <mergeCell ref="N35:U35"/>
    <mergeCell ref="V35:Y35"/>
    <mergeCell ref="B36:H36"/>
    <mergeCell ref="I36:M36"/>
    <mergeCell ref="N36:U36"/>
    <mergeCell ref="V36:Y36"/>
    <mergeCell ref="B33:H33"/>
    <mergeCell ref="I33:M33"/>
    <mergeCell ref="N33:U33"/>
    <mergeCell ref="V33:Y33"/>
    <mergeCell ref="B34:H34"/>
    <mergeCell ref="I34:M34"/>
    <mergeCell ref="N34:U34"/>
    <mergeCell ref="V34:Y34"/>
    <mergeCell ref="B31:H31"/>
    <mergeCell ref="I31:M31"/>
    <mergeCell ref="N31:U31"/>
    <mergeCell ref="V31:Y31"/>
    <mergeCell ref="B32:H32"/>
    <mergeCell ref="I32:M32"/>
    <mergeCell ref="N32:U32"/>
    <mergeCell ref="V32:Y32"/>
    <mergeCell ref="B29:H29"/>
    <mergeCell ref="I29:M29"/>
    <mergeCell ref="N29:U29"/>
    <mergeCell ref="V29:Y29"/>
    <mergeCell ref="B30:H30"/>
    <mergeCell ref="I30:M30"/>
    <mergeCell ref="N30:U30"/>
    <mergeCell ref="V30:Y30"/>
    <mergeCell ref="B27:H27"/>
    <mergeCell ref="I27:M27"/>
    <mergeCell ref="N27:U27"/>
    <mergeCell ref="V27:Y27"/>
    <mergeCell ref="B28:H28"/>
    <mergeCell ref="I28:M28"/>
    <mergeCell ref="N28:U28"/>
    <mergeCell ref="V28:Y28"/>
    <mergeCell ref="B25:H25"/>
    <mergeCell ref="I25:N25"/>
    <mergeCell ref="O25:U25"/>
    <mergeCell ref="V25:AB25"/>
    <mergeCell ref="B26:H26"/>
    <mergeCell ref="I26:M26"/>
    <mergeCell ref="B23:H23"/>
    <mergeCell ref="I23:N23"/>
    <mergeCell ref="O23:U23"/>
    <mergeCell ref="V23:AB23"/>
    <mergeCell ref="B24:H24"/>
    <mergeCell ref="I24:N24"/>
    <mergeCell ref="O24:U24"/>
    <mergeCell ref="V24:AB24"/>
    <mergeCell ref="B21:H21"/>
    <mergeCell ref="I21:N21"/>
    <mergeCell ref="O21:U21"/>
    <mergeCell ref="V21:AB21"/>
    <mergeCell ref="B22:H22"/>
    <mergeCell ref="I22:N22"/>
    <mergeCell ref="O22:U22"/>
    <mergeCell ref="V22:AB22"/>
    <mergeCell ref="B19:H19"/>
    <mergeCell ref="I19:N19"/>
    <mergeCell ref="O19:U19"/>
    <mergeCell ref="V19:AB19"/>
    <mergeCell ref="B20:H20"/>
    <mergeCell ref="I20:N20"/>
    <mergeCell ref="O20:U20"/>
    <mergeCell ref="V20:AB20"/>
    <mergeCell ref="B17:H17"/>
    <mergeCell ref="I17:N17"/>
    <mergeCell ref="O17:U17"/>
    <mergeCell ref="V17:AB17"/>
    <mergeCell ref="B18:H18"/>
    <mergeCell ref="I18:N18"/>
    <mergeCell ref="O18:U18"/>
    <mergeCell ref="V18:AB18"/>
    <mergeCell ref="B15:H15"/>
    <mergeCell ref="I15:N15"/>
    <mergeCell ref="O15:U15"/>
    <mergeCell ref="V15:AB15"/>
    <mergeCell ref="B16:H16"/>
    <mergeCell ref="I16:N16"/>
    <mergeCell ref="O16:U16"/>
    <mergeCell ref="V16:AB16"/>
    <mergeCell ref="B13:H13"/>
    <mergeCell ref="I13:N13"/>
    <mergeCell ref="O13:U13"/>
    <mergeCell ref="V13:AB13"/>
    <mergeCell ref="B14:H14"/>
    <mergeCell ref="I14:N14"/>
    <mergeCell ref="O14:U14"/>
    <mergeCell ref="V14:AB14"/>
    <mergeCell ref="B11:H11"/>
    <mergeCell ref="I11:N11"/>
    <mergeCell ref="O11:U11"/>
    <mergeCell ref="V11:AB11"/>
    <mergeCell ref="B12:H12"/>
    <mergeCell ref="I12:N12"/>
    <mergeCell ref="O12:U12"/>
    <mergeCell ref="V12:AB12"/>
    <mergeCell ref="B9:H9"/>
    <mergeCell ref="I9:N9"/>
    <mergeCell ref="O9:U9"/>
    <mergeCell ref="V9:AB9"/>
    <mergeCell ref="B10:H10"/>
    <mergeCell ref="I10:N10"/>
    <mergeCell ref="O10:U10"/>
    <mergeCell ref="V10:AB10"/>
    <mergeCell ref="B8:H8"/>
    <mergeCell ref="I8:N8"/>
    <mergeCell ref="O8:U8"/>
    <mergeCell ref="V8:AB8"/>
    <mergeCell ref="B5:H5"/>
    <mergeCell ref="I5:N5"/>
    <mergeCell ref="O5:U5"/>
    <mergeCell ref="V5:AB5"/>
    <mergeCell ref="B6:H6"/>
    <mergeCell ref="I6:N6"/>
    <mergeCell ref="O6:U6"/>
    <mergeCell ref="V6:AB6"/>
    <mergeCell ref="B2:H2"/>
    <mergeCell ref="B3:H3"/>
    <mergeCell ref="V3:AB3"/>
    <mergeCell ref="B4:H4"/>
    <mergeCell ref="I4:N4"/>
    <mergeCell ref="O4:U4"/>
    <mergeCell ref="V4:AB4"/>
    <mergeCell ref="J2:P2"/>
    <mergeCell ref="B7:H7"/>
    <mergeCell ref="I7:N7"/>
    <mergeCell ref="O7:U7"/>
    <mergeCell ref="V7:AB7"/>
  </mergeCells>
  <hyperlinks>
    <hyperlink ref="J3" location="'T - Calificación'!A1" display="Tabla de calificación" xr:uid="{E8C23CE9-7153-4A41-998B-2B98D9EE352B}"/>
    <hyperlink ref="K3" location="'T - Riesgos y Peligros'!A1" display="Tabla de riesgos y peligros" xr:uid="{3E0B2788-C3A5-4568-844C-56653ED215DF}"/>
    <hyperlink ref="L3" location="'PRIORIZACION RIESGOS'!A1" display="Priorización de riesgos " xr:uid="{D65871AA-4117-4A19-910C-9277EAB34596}"/>
    <hyperlink ref="M3" location="'AREA ADMINISTRATIVA'!A1" display="Área administrativa " xr:uid="{2159A4D4-A00E-4382-81F9-A95490E0BF09}"/>
    <hyperlink ref="N3" location="'CONDUCTORES - USUARIOS'!A1" display="Conductores - Usuarios " xr:uid="{64A3661C-BA6E-4C7A-9540-3D2BB843B440}"/>
    <hyperlink ref="O3" location="VISITANTES!A1" display="Visitantes" xr:uid="{328FB475-FC41-41D3-8EC8-B0289FBD41B0}"/>
    <hyperlink ref="P3" location="'SERVICIOS GENERALES'!A1" display="Servicios Generales " xr:uid="{E8D2DF58-E743-4D20-8807-32B4E089B73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4"/>
  <sheetViews>
    <sheetView showGridLines="0" showRowColHeaders="0" zoomScale="130" zoomScaleNormal="130" zoomScaleSheetLayoutView="115" workbookViewId="0">
      <pane ySplit="3" topLeftCell="A11" activePane="bottomLeft" state="frozen"/>
      <selection activeCell="H36" sqref="H36:M36"/>
      <selection pane="bottomLeft" sqref="A1:J3"/>
    </sheetView>
  </sheetViews>
  <sheetFormatPr baseColWidth="10" defaultColWidth="0" defaultRowHeight="0" customHeight="1" zeroHeight="1"/>
  <cols>
    <col min="1" max="1" width="27.875" style="20" bestFit="1" customWidth="1"/>
    <col min="2" max="2" width="11.5" style="20" customWidth="1"/>
    <col min="3" max="3" width="56" style="20" customWidth="1"/>
    <col min="4" max="4" width="5.5" style="20" customWidth="1"/>
    <col min="5" max="5" width="12.375" style="20" customWidth="1"/>
    <col min="6" max="6" width="8.875" style="20" customWidth="1"/>
    <col min="7" max="10" width="11.5" style="20" customWidth="1"/>
    <col min="11" max="11" width="0.875" style="20" hidden="1" customWidth="1"/>
    <col min="12" max="16384" width="0" style="20" hidden="1"/>
  </cols>
  <sheetData>
    <row r="1" spans="1:10" ht="15">
      <c r="A1" s="508" t="s">
        <v>222</v>
      </c>
      <c r="B1" s="509"/>
      <c r="C1" s="509"/>
      <c r="D1" s="509"/>
      <c r="E1" s="509"/>
      <c r="F1" s="509"/>
      <c r="G1" s="509"/>
      <c r="H1" s="509"/>
      <c r="I1" s="509"/>
      <c r="J1" s="510"/>
    </row>
    <row r="2" spans="1:10" ht="15">
      <c r="A2" s="511"/>
      <c r="B2" s="512"/>
      <c r="C2" s="512"/>
      <c r="D2" s="512"/>
      <c r="E2" s="512"/>
      <c r="F2" s="512"/>
      <c r="G2" s="512"/>
      <c r="H2" s="512"/>
      <c r="I2" s="512"/>
      <c r="J2" s="513"/>
    </row>
    <row r="3" spans="1:10" ht="15.75" thickBot="1">
      <c r="A3" s="514"/>
      <c r="B3" s="515"/>
      <c r="C3" s="515"/>
      <c r="D3" s="515"/>
      <c r="E3" s="515"/>
      <c r="F3" s="515"/>
      <c r="G3" s="515"/>
      <c r="H3" s="515"/>
      <c r="I3" s="515"/>
      <c r="J3" s="516"/>
    </row>
    <row r="4" spans="1:10" ht="15">
      <c r="A4" s="21"/>
      <c r="B4" s="22"/>
      <c r="C4" s="23"/>
      <c r="D4" s="23"/>
      <c r="E4" s="21"/>
      <c r="F4" s="21"/>
      <c r="G4" s="21"/>
      <c r="H4" s="21"/>
      <c r="I4" s="21"/>
      <c r="J4" s="21"/>
    </row>
    <row r="5" spans="1:10" ht="15">
      <c r="A5" s="517" t="s">
        <v>223</v>
      </c>
      <c r="B5" s="517"/>
      <c r="C5" s="517"/>
      <c r="D5" s="23"/>
      <c r="E5" s="21"/>
      <c r="F5" s="21"/>
      <c r="G5" s="21"/>
      <c r="H5" s="21"/>
      <c r="I5" s="21"/>
      <c r="J5" s="21"/>
    </row>
    <row r="6" spans="1:10" ht="15.75" thickBot="1">
      <c r="A6" s="23"/>
      <c r="B6" s="23"/>
      <c r="C6" s="23"/>
      <c r="D6" s="23"/>
      <c r="E6" s="21"/>
      <c r="F6" s="21"/>
      <c r="G6" s="21"/>
      <c r="H6" s="21"/>
      <c r="I6" s="21"/>
      <c r="J6" s="21"/>
    </row>
    <row r="7" spans="1:10" ht="15.75" thickBot="1">
      <c r="A7" s="24" t="s">
        <v>224</v>
      </c>
      <c r="B7" s="25" t="s">
        <v>225</v>
      </c>
      <c r="C7" s="26" t="s">
        <v>226</v>
      </c>
      <c r="D7" s="27"/>
      <c r="E7" s="21"/>
      <c r="F7" s="21"/>
      <c r="G7" s="21"/>
      <c r="H7" s="21"/>
      <c r="I7" s="21"/>
      <c r="J7" s="21"/>
    </row>
    <row r="8" spans="1:10" ht="33.75">
      <c r="A8" s="28" t="s">
        <v>227</v>
      </c>
      <c r="B8" s="29">
        <v>10</v>
      </c>
      <c r="C8" s="30" t="s">
        <v>228</v>
      </c>
      <c r="D8" s="31"/>
      <c r="E8" s="21"/>
      <c r="F8" s="21"/>
      <c r="G8" s="21"/>
      <c r="H8" s="21"/>
      <c r="I8" s="21"/>
      <c r="J8" s="21"/>
    </row>
    <row r="9" spans="1:10" ht="22.5">
      <c r="A9" s="32" t="s">
        <v>229</v>
      </c>
      <c r="B9" s="33">
        <v>6</v>
      </c>
      <c r="C9" s="34" t="s">
        <v>230</v>
      </c>
      <c r="D9" s="31"/>
      <c r="E9" s="21"/>
      <c r="F9" s="21"/>
      <c r="G9" s="21"/>
      <c r="H9" s="21"/>
      <c r="I9" s="21"/>
      <c r="J9" s="21"/>
    </row>
    <row r="10" spans="1:10" ht="33.75">
      <c r="A10" s="32" t="s">
        <v>231</v>
      </c>
      <c r="B10" s="33">
        <v>2</v>
      </c>
      <c r="C10" s="34" t="s">
        <v>232</v>
      </c>
      <c r="D10" s="31"/>
      <c r="E10" s="21"/>
      <c r="F10" s="21"/>
      <c r="G10" s="21"/>
      <c r="H10" s="21"/>
      <c r="I10" s="21"/>
      <c r="J10" s="21"/>
    </row>
    <row r="11" spans="1:10" ht="23.25" thickBot="1">
      <c r="A11" s="35" t="s">
        <v>233</v>
      </c>
      <c r="B11" s="36"/>
      <c r="C11" s="37" t="s">
        <v>234</v>
      </c>
      <c r="D11" s="31"/>
      <c r="E11" s="21"/>
      <c r="F11" s="21"/>
      <c r="G11" s="21"/>
      <c r="H11" s="21"/>
      <c r="I11" s="21"/>
      <c r="J11" s="21"/>
    </row>
    <row r="12" spans="1:10" ht="15">
      <c r="A12" s="31"/>
      <c r="B12" s="38"/>
      <c r="C12" s="22"/>
      <c r="D12" s="31"/>
      <c r="E12" s="21"/>
      <c r="F12" s="21"/>
      <c r="G12" s="21"/>
      <c r="H12" s="21"/>
      <c r="I12" s="21"/>
      <c r="J12" s="21"/>
    </row>
    <row r="13" spans="1:10" ht="15">
      <c r="A13" s="517" t="s">
        <v>235</v>
      </c>
      <c r="B13" s="517"/>
      <c r="C13" s="517"/>
      <c r="D13" s="21"/>
      <c r="E13" s="517" t="s">
        <v>236</v>
      </c>
      <c r="F13" s="517"/>
      <c r="G13" s="517"/>
      <c r="H13" s="517"/>
      <c r="I13" s="517"/>
      <c r="J13" s="517"/>
    </row>
    <row r="14" spans="1:10" ht="15.75" thickBot="1">
      <c r="A14" s="21"/>
      <c r="B14" s="21"/>
      <c r="C14" s="21"/>
      <c r="D14" s="21"/>
      <c r="E14" s="21"/>
      <c r="F14" s="21"/>
      <c r="G14" s="21"/>
      <c r="H14" s="21"/>
      <c r="I14" s="21"/>
      <c r="J14" s="21"/>
    </row>
    <row r="15" spans="1:10" ht="15.75" thickBot="1">
      <c r="A15" s="24" t="s">
        <v>237</v>
      </c>
      <c r="B15" s="25" t="s">
        <v>238</v>
      </c>
      <c r="C15" s="26" t="s">
        <v>226</v>
      </c>
      <c r="D15" s="21"/>
      <c r="E15" s="518" t="s">
        <v>239</v>
      </c>
      <c r="F15" s="519"/>
      <c r="G15" s="518" t="s">
        <v>240</v>
      </c>
      <c r="H15" s="522"/>
      <c r="I15" s="522"/>
      <c r="J15" s="523"/>
    </row>
    <row r="16" spans="1:10" ht="23.25" thickBot="1">
      <c r="A16" s="39" t="s">
        <v>241</v>
      </c>
      <c r="B16" s="40">
        <v>4</v>
      </c>
      <c r="C16" s="41" t="s">
        <v>242</v>
      </c>
      <c r="D16" s="21"/>
      <c r="E16" s="520"/>
      <c r="F16" s="521"/>
      <c r="G16" s="42">
        <v>4</v>
      </c>
      <c r="H16" s="43">
        <v>3</v>
      </c>
      <c r="I16" s="43">
        <v>2</v>
      </c>
      <c r="J16" s="44">
        <v>1</v>
      </c>
    </row>
    <row r="17" spans="1:10" ht="22.5">
      <c r="A17" s="45" t="s">
        <v>243</v>
      </c>
      <c r="B17" s="46">
        <v>3</v>
      </c>
      <c r="C17" s="47" t="s">
        <v>244</v>
      </c>
      <c r="D17" s="21"/>
      <c r="E17" s="518" t="s">
        <v>224</v>
      </c>
      <c r="F17" s="48">
        <v>10</v>
      </c>
      <c r="G17" s="49" t="s">
        <v>245</v>
      </c>
      <c r="H17" s="50" t="s">
        <v>246</v>
      </c>
      <c r="I17" s="51" t="s">
        <v>247</v>
      </c>
      <c r="J17" s="52" t="s">
        <v>248</v>
      </c>
    </row>
    <row r="18" spans="1:10" ht="22.5">
      <c r="A18" s="45" t="s">
        <v>249</v>
      </c>
      <c r="B18" s="46">
        <v>2</v>
      </c>
      <c r="C18" s="47" t="s">
        <v>250</v>
      </c>
      <c r="D18" s="21"/>
      <c r="E18" s="526"/>
      <c r="F18" s="53">
        <v>6</v>
      </c>
      <c r="G18" s="54" t="s">
        <v>251</v>
      </c>
      <c r="H18" s="55" t="s">
        <v>252</v>
      </c>
      <c r="I18" s="55" t="s">
        <v>253</v>
      </c>
      <c r="J18" s="56" t="s">
        <v>254</v>
      </c>
    </row>
    <row r="19" spans="1:10" ht="15.75" customHeight="1" thickBot="1">
      <c r="A19" s="57" t="s">
        <v>255</v>
      </c>
      <c r="B19" s="58">
        <v>1</v>
      </c>
      <c r="C19" s="59" t="s">
        <v>256</v>
      </c>
      <c r="D19" s="21"/>
      <c r="E19" s="520"/>
      <c r="F19" s="44">
        <v>2</v>
      </c>
      <c r="G19" s="60" t="s">
        <v>257</v>
      </c>
      <c r="H19" s="61" t="s">
        <v>254</v>
      </c>
      <c r="I19" s="62" t="s">
        <v>258</v>
      </c>
      <c r="J19" s="63" t="s">
        <v>259</v>
      </c>
    </row>
    <row r="20" spans="1:10" ht="15.75" thickBot="1">
      <c r="A20" s="21"/>
      <c r="B20" s="21"/>
      <c r="C20" s="21"/>
      <c r="D20" s="21"/>
      <c r="E20" s="527" t="s">
        <v>260</v>
      </c>
      <c r="F20" s="528"/>
      <c r="G20" s="528"/>
      <c r="H20" s="528"/>
      <c r="I20" s="528"/>
      <c r="J20" s="529"/>
    </row>
    <row r="21" spans="1:10" ht="15">
      <c r="A21" s="517" t="s">
        <v>261</v>
      </c>
      <c r="B21" s="517"/>
      <c r="C21" s="517"/>
      <c r="D21" s="21"/>
      <c r="E21" s="21"/>
      <c r="F21" s="21"/>
      <c r="G21" s="21"/>
      <c r="H21" s="21"/>
      <c r="I21" s="21"/>
      <c r="J21" s="21"/>
    </row>
    <row r="22" spans="1:10" ht="15.75" thickBot="1">
      <c r="A22" s="21"/>
      <c r="B22" s="21"/>
      <c r="C22" s="21"/>
      <c r="D22" s="21"/>
      <c r="E22" s="21"/>
      <c r="F22" s="21"/>
      <c r="G22" s="21"/>
      <c r="H22" s="21"/>
      <c r="I22" s="21"/>
      <c r="J22" s="21"/>
    </row>
    <row r="23" spans="1:10" ht="15.75" thickBot="1">
      <c r="A23" s="64" t="s">
        <v>262</v>
      </c>
      <c r="B23" s="65" t="s">
        <v>263</v>
      </c>
      <c r="C23" s="66" t="s">
        <v>226</v>
      </c>
      <c r="D23" s="21"/>
      <c r="E23" s="21"/>
      <c r="F23" s="21"/>
      <c r="G23" s="21"/>
      <c r="H23" s="21"/>
      <c r="I23" s="21"/>
      <c r="J23" s="21"/>
    </row>
    <row r="24" spans="1:10" ht="22.5">
      <c r="A24" s="28" t="s">
        <v>227</v>
      </c>
      <c r="B24" s="29" t="s">
        <v>264</v>
      </c>
      <c r="C24" s="30" t="s">
        <v>265</v>
      </c>
      <c r="D24" s="21"/>
      <c r="E24" s="21"/>
      <c r="F24" s="21"/>
      <c r="G24" s="21"/>
      <c r="H24" s="21"/>
      <c r="I24" s="21"/>
      <c r="J24" s="21"/>
    </row>
    <row r="25" spans="1:10" ht="33.75">
      <c r="A25" s="32" t="s">
        <v>229</v>
      </c>
      <c r="B25" s="33" t="s">
        <v>266</v>
      </c>
      <c r="C25" s="34" t="s">
        <v>267</v>
      </c>
      <c r="D25" s="21"/>
      <c r="E25" s="21"/>
      <c r="F25" s="21"/>
      <c r="G25" s="21"/>
      <c r="H25" s="21"/>
      <c r="I25" s="21"/>
      <c r="J25" s="21"/>
    </row>
    <row r="26" spans="1:10" ht="22.5">
      <c r="A26" s="32" t="s">
        <v>231</v>
      </c>
      <c r="B26" s="33" t="s">
        <v>268</v>
      </c>
      <c r="C26" s="34" t="s">
        <v>269</v>
      </c>
      <c r="D26" s="21"/>
      <c r="E26" s="21"/>
      <c r="F26" s="21"/>
      <c r="G26" s="21"/>
      <c r="H26" s="21"/>
      <c r="I26" s="21"/>
      <c r="J26" s="21"/>
    </row>
    <row r="27" spans="1:10" ht="34.5" thickBot="1">
      <c r="A27" s="35" t="s">
        <v>233</v>
      </c>
      <c r="B27" s="36" t="s">
        <v>270</v>
      </c>
      <c r="C27" s="37" t="s">
        <v>271</v>
      </c>
      <c r="D27" s="21"/>
      <c r="E27" s="21"/>
      <c r="F27" s="21"/>
      <c r="G27" s="21"/>
      <c r="H27" s="21"/>
      <c r="I27" s="21"/>
      <c r="J27" s="21"/>
    </row>
    <row r="28" spans="1:10" ht="15">
      <c r="A28" s="21"/>
      <c r="B28" s="21"/>
      <c r="C28" s="21"/>
      <c r="D28" s="21"/>
      <c r="E28" s="517" t="s">
        <v>272</v>
      </c>
      <c r="F28" s="517"/>
      <c r="G28" s="517"/>
      <c r="H28" s="517"/>
      <c r="I28" s="517"/>
      <c r="J28" s="517"/>
    </row>
    <row r="29" spans="1:10" ht="15.75" thickBot="1">
      <c r="A29" s="517" t="s">
        <v>273</v>
      </c>
      <c r="B29" s="517"/>
      <c r="C29" s="517"/>
      <c r="D29" s="21"/>
      <c r="E29" s="21"/>
      <c r="F29" s="21"/>
      <c r="G29" s="21"/>
      <c r="H29" s="21"/>
      <c r="I29" s="21"/>
      <c r="J29" s="21"/>
    </row>
    <row r="30" spans="1:10" ht="15.75" thickBot="1">
      <c r="A30" s="21"/>
      <c r="B30" s="21"/>
      <c r="C30" s="21"/>
      <c r="D30" s="21"/>
      <c r="E30" s="530" t="s">
        <v>274</v>
      </c>
      <c r="F30" s="531"/>
      <c r="G30" s="530" t="s">
        <v>262</v>
      </c>
      <c r="H30" s="534"/>
      <c r="I30" s="534"/>
      <c r="J30" s="535"/>
    </row>
    <row r="31" spans="1:10" ht="15.75" thickBot="1">
      <c r="A31" s="64" t="s">
        <v>275</v>
      </c>
      <c r="B31" s="65" t="s">
        <v>276</v>
      </c>
      <c r="C31" s="66" t="s">
        <v>226</v>
      </c>
      <c r="D31" s="21"/>
      <c r="E31" s="532"/>
      <c r="F31" s="533"/>
      <c r="G31" s="67" t="s">
        <v>277</v>
      </c>
      <c r="H31" s="68" t="s">
        <v>278</v>
      </c>
      <c r="I31" s="68" t="s">
        <v>279</v>
      </c>
      <c r="J31" s="69" t="s">
        <v>280</v>
      </c>
    </row>
    <row r="32" spans="1:10" ht="22.5">
      <c r="A32" s="39" t="s">
        <v>281</v>
      </c>
      <c r="B32" s="40">
        <v>100</v>
      </c>
      <c r="C32" s="41" t="s">
        <v>282</v>
      </c>
      <c r="D32" s="21"/>
      <c r="E32" s="536" t="s">
        <v>275</v>
      </c>
      <c r="F32" s="70">
        <v>100</v>
      </c>
      <c r="G32" s="71" t="s">
        <v>283</v>
      </c>
      <c r="H32" s="72" t="s">
        <v>284</v>
      </c>
      <c r="I32" s="72" t="s">
        <v>285</v>
      </c>
      <c r="J32" s="73" t="s">
        <v>286</v>
      </c>
    </row>
    <row r="33" spans="1:10" ht="22.5">
      <c r="A33" s="32" t="s">
        <v>287</v>
      </c>
      <c r="B33" s="33">
        <v>60</v>
      </c>
      <c r="C33" s="34" t="s">
        <v>288</v>
      </c>
      <c r="D33" s="21"/>
      <c r="E33" s="537"/>
      <c r="F33" s="74">
        <v>60</v>
      </c>
      <c r="G33" s="75" t="s">
        <v>289</v>
      </c>
      <c r="H33" s="76" t="s">
        <v>290</v>
      </c>
      <c r="I33" s="77" t="s">
        <v>291</v>
      </c>
      <c r="J33" s="78" t="s">
        <v>292</v>
      </c>
    </row>
    <row r="34" spans="1:10" ht="22.5">
      <c r="A34" s="32" t="s">
        <v>293</v>
      </c>
      <c r="B34" s="33">
        <v>25</v>
      </c>
      <c r="C34" s="34" t="s">
        <v>294</v>
      </c>
      <c r="D34" s="21"/>
      <c r="E34" s="537"/>
      <c r="F34" s="79">
        <v>25</v>
      </c>
      <c r="G34" s="80" t="s">
        <v>295</v>
      </c>
      <c r="H34" s="77" t="s">
        <v>296</v>
      </c>
      <c r="I34" s="77" t="s">
        <v>297</v>
      </c>
      <c r="J34" s="81" t="s">
        <v>298</v>
      </c>
    </row>
    <row r="35" spans="1:10" ht="23.25" thickBot="1">
      <c r="A35" s="35" t="s">
        <v>299</v>
      </c>
      <c r="B35" s="36">
        <v>10</v>
      </c>
      <c r="C35" s="37" t="s">
        <v>300</v>
      </c>
      <c r="D35" s="21"/>
      <c r="E35" s="538"/>
      <c r="F35" s="82">
        <v>10</v>
      </c>
      <c r="G35" s="83" t="s">
        <v>301</v>
      </c>
      <c r="H35" s="84" t="s">
        <v>302</v>
      </c>
      <c r="I35" s="85" t="s">
        <v>303</v>
      </c>
      <c r="J35" s="86" t="s">
        <v>304</v>
      </c>
    </row>
    <row r="36" spans="1:10" ht="15.75" thickBot="1">
      <c r="A36" s="527" t="s">
        <v>305</v>
      </c>
      <c r="B36" s="528"/>
      <c r="C36" s="529"/>
      <c r="D36" s="21"/>
      <c r="E36" s="539" t="s">
        <v>306</v>
      </c>
      <c r="F36" s="540"/>
      <c r="G36" s="540"/>
      <c r="H36" s="540"/>
      <c r="I36" s="540"/>
      <c r="J36" s="541"/>
    </row>
    <row r="37" spans="1:10" ht="15">
      <c r="A37" s="21"/>
      <c r="B37" s="21"/>
      <c r="C37" s="21"/>
      <c r="D37" s="21"/>
      <c r="E37" s="21"/>
      <c r="F37" s="21"/>
      <c r="G37" s="21"/>
      <c r="H37" s="21"/>
      <c r="I37" s="21"/>
      <c r="J37" s="21"/>
    </row>
    <row r="38" spans="1:10" ht="15">
      <c r="A38" s="517" t="s">
        <v>307</v>
      </c>
      <c r="B38" s="517"/>
      <c r="C38" s="517"/>
      <c r="D38" s="21"/>
      <c r="E38" s="21"/>
      <c r="F38" s="21"/>
      <c r="G38" s="21"/>
      <c r="H38" s="21"/>
      <c r="I38" s="21"/>
      <c r="J38" s="21"/>
    </row>
    <row r="39" spans="1:10" ht="15.75" thickBot="1">
      <c r="A39" s="21"/>
      <c r="B39" s="21"/>
      <c r="C39" s="21"/>
      <c r="D39" s="21"/>
      <c r="E39" s="21"/>
      <c r="F39" s="21"/>
      <c r="G39" s="21"/>
      <c r="H39" s="21"/>
      <c r="I39" s="21"/>
      <c r="J39" s="21"/>
    </row>
    <row r="40" spans="1:10" ht="15.75" thickBot="1">
      <c r="A40" s="64" t="s">
        <v>308</v>
      </c>
      <c r="B40" s="65" t="s">
        <v>309</v>
      </c>
      <c r="C40" s="66" t="s">
        <v>226</v>
      </c>
      <c r="D40" s="21"/>
      <c r="E40" s="21"/>
      <c r="F40" s="21"/>
      <c r="G40" s="21"/>
      <c r="H40" s="21"/>
      <c r="I40" s="21"/>
      <c r="J40" s="21"/>
    </row>
    <row r="41" spans="1:10" ht="22.5">
      <c r="A41" s="87" t="s">
        <v>310</v>
      </c>
      <c r="B41" s="29" t="s">
        <v>311</v>
      </c>
      <c r="C41" s="30" t="s">
        <v>312</v>
      </c>
      <c r="D41" s="21"/>
      <c r="E41" s="21"/>
      <c r="F41" s="21"/>
      <c r="G41" s="21"/>
      <c r="H41" s="21"/>
      <c r="I41" s="21"/>
      <c r="J41" s="21"/>
    </row>
    <row r="42" spans="1:10" ht="15">
      <c r="A42" s="88" t="s">
        <v>169</v>
      </c>
      <c r="B42" s="33" t="s">
        <v>313</v>
      </c>
      <c r="C42" s="34" t="s">
        <v>314</v>
      </c>
      <c r="D42" s="21"/>
      <c r="E42" s="21"/>
      <c r="F42" s="21"/>
      <c r="G42" s="21"/>
      <c r="H42" s="21"/>
      <c r="I42" s="21"/>
      <c r="J42" s="21"/>
    </row>
    <row r="43" spans="1:10" ht="15">
      <c r="A43" s="88" t="s">
        <v>142</v>
      </c>
      <c r="B43" s="33" t="s">
        <v>315</v>
      </c>
      <c r="C43" s="34" t="s">
        <v>316</v>
      </c>
      <c r="D43" s="21"/>
      <c r="E43" s="21"/>
      <c r="F43" s="21"/>
      <c r="G43" s="21"/>
      <c r="H43" s="21"/>
      <c r="I43" s="21"/>
      <c r="J43" s="21"/>
    </row>
    <row r="44" spans="1:10" ht="34.5" thickBot="1">
      <c r="A44" s="89" t="s">
        <v>317</v>
      </c>
      <c r="B44" s="36">
        <v>20</v>
      </c>
      <c r="C44" s="37" t="s">
        <v>318</v>
      </c>
      <c r="D44" s="21"/>
      <c r="E44" s="21"/>
      <c r="F44" s="21"/>
      <c r="G44" s="21"/>
      <c r="H44" s="21"/>
      <c r="I44" s="21"/>
      <c r="J44" s="21"/>
    </row>
    <row r="45" spans="1:10" ht="15">
      <c r="A45" s="21"/>
      <c r="B45" s="21"/>
      <c r="C45" s="21"/>
      <c r="D45" s="21"/>
      <c r="E45" s="21"/>
      <c r="F45" s="21"/>
      <c r="G45" s="21"/>
      <c r="H45" s="21"/>
      <c r="I45" s="21"/>
      <c r="J45" s="21"/>
    </row>
    <row r="46" spans="1:10" ht="15">
      <c r="A46" s="517" t="s">
        <v>319</v>
      </c>
      <c r="B46" s="517"/>
      <c r="C46" s="517"/>
      <c r="D46" s="21"/>
      <c r="E46" s="21"/>
      <c r="F46" s="21"/>
      <c r="G46" s="21"/>
      <c r="H46" s="21"/>
      <c r="I46" s="21"/>
      <c r="J46" s="21"/>
    </row>
    <row r="47" spans="1:10" ht="15.75" thickBot="1">
      <c r="A47" s="21"/>
      <c r="B47" s="21"/>
      <c r="C47" s="21"/>
      <c r="D47" s="21"/>
      <c r="E47" s="21"/>
      <c r="F47" s="21"/>
      <c r="G47" s="21"/>
      <c r="H47" s="21"/>
      <c r="I47" s="21"/>
      <c r="J47" s="21"/>
    </row>
    <row r="48" spans="1:10" ht="15.75" thickBot="1">
      <c r="A48" s="64" t="s">
        <v>308</v>
      </c>
      <c r="B48" s="524" t="s">
        <v>226</v>
      </c>
      <c r="C48" s="525"/>
      <c r="D48" s="21"/>
      <c r="E48" s="21"/>
      <c r="F48" s="21"/>
      <c r="G48" s="21"/>
      <c r="H48" s="21"/>
      <c r="I48" s="21"/>
      <c r="J48" s="21"/>
    </row>
    <row r="49" spans="1:10" ht="15">
      <c r="A49" s="87" t="s">
        <v>310</v>
      </c>
      <c r="B49" s="40" t="s">
        <v>320</v>
      </c>
      <c r="C49" s="41" t="s">
        <v>321</v>
      </c>
      <c r="D49" s="21"/>
      <c r="E49" s="21"/>
      <c r="F49" s="21"/>
      <c r="G49" s="21"/>
      <c r="H49" s="21"/>
      <c r="I49" s="21"/>
      <c r="J49" s="21"/>
    </row>
    <row r="50" spans="1:10" ht="22.5">
      <c r="A50" s="88" t="s">
        <v>169</v>
      </c>
      <c r="B50" s="90" t="s">
        <v>322</v>
      </c>
      <c r="C50" s="47" t="s">
        <v>323</v>
      </c>
      <c r="D50" s="21"/>
      <c r="E50" s="21"/>
      <c r="F50" s="21"/>
      <c r="G50" s="21"/>
      <c r="H50" s="21"/>
      <c r="I50" s="21"/>
      <c r="J50" s="21"/>
    </row>
    <row r="51" spans="1:10" ht="15">
      <c r="A51" s="88" t="s">
        <v>142</v>
      </c>
      <c r="B51" s="46" t="s">
        <v>143</v>
      </c>
      <c r="C51" s="47" t="s">
        <v>324</v>
      </c>
      <c r="D51" s="21"/>
      <c r="E51" s="21"/>
      <c r="F51" s="21"/>
      <c r="G51" s="21"/>
      <c r="H51" s="21"/>
      <c r="I51" s="21"/>
      <c r="J51" s="21"/>
    </row>
    <row r="52" spans="1:10" ht="15.75" thickBot="1">
      <c r="A52" s="89" t="s">
        <v>317</v>
      </c>
      <c r="B52" s="58" t="s">
        <v>325</v>
      </c>
      <c r="C52" s="59" t="s">
        <v>326</v>
      </c>
      <c r="D52" s="21"/>
      <c r="E52" s="21"/>
      <c r="F52" s="21"/>
      <c r="G52" s="21"/>
      <c r="H52" s="21"/>
      <c r="I52" s="21"/>
      <c r="J52" s="21"/>
    </row>
    <row r="53" spans="1:10" ht="15" hidden="1"/>
    <row r="54" spans="1:10" ht="15" hidden="1"/>
    <row r="55" spans="1:10" ht="15" hidden="1"/>
    <row r="56" spans="1:10" ht="15" hidden="1"/>
    <row r="57" spans="1:10" ht="15" hidden="1"/>
    <row r="58" spans="1:10" ht="15" hidden="1"/>
    <row r="59" spans="1:10" ht="15" hidden="1"/>
    <row r="60" spans="1:10" ht="15" hidden="1"/>
    <row r="61" spans="1:10" ht="15" hidden="1"/>
    <row r="62" spans="1:10" ht="15" hidden="1"/>
    <row r="63" spans="1:10" ht="15" hidden="1"/>
    <row r="64" spans="1:10" ht="15" hidden="1"/>
  </sheetData>
  <sheetProtection password="DCEB" sheet="1"/>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rintOptions horizontalCentered="1" verticalCentered="1"/>
  <pageMargins left="0.31496062992125984" right="0.31496062992125984" top="0.35433070866141736" bottom="0.35433070866141736" header="0.11811023622047245" footer="0.11811023622047245"/>
  <pageSetup scale="5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I105"/>
  <sheetViews>
    <sheetView showGridLines="0" showRowColHeaders="0" topLeftCell="A2" zoomScaleNormal="100" zoomScaleSheetLayoutView="100" workbookViewId="0">
      <pane xSplit="5" ySplit="14" topLeftCell="F68" activePane="bottomRight" state="frozen"/>
      <selection activeCell="A2" sqref="A2"/>
      <selection pane="topRight" activeCell="F2" sqref="F2"/>
      <selection pane="bottomLeft" activeCell="A16" sqref="A16"/>
      <selection pane="bottomRight" activeCell="J105" sqref="J105"/>
    </sheetView>
  </sheetViews>
  <sheetFormatPr baseColWidth="10" defaultColWidth="0" defaultRowHeight="0" customHeight="1" zeroHeight="1"/>
  <cols>
    <col min="1" max="2" width="11" style="20" customWidth="1"/>
    <col min="3" max="3" width="42.5" style="333" customWidth="1"/>
    <col min="4" max="4" width="19.5" style="20" customWidth="1"/>
    <col min="5" max="5" width="42.5" style="20" customWidth="1"/>
    <col min="6" max="6" width="4.125" style="20" customWidth="1"/>
    <col min="7" max="7" width="42.5" style="20" customWidth="1"/>
    <col min="8" max="8" width="19.5" style="20" customWidth="1"/>
    <col min="9" max="9" width="42.5" style="334" customWidth="1"/>
    <col min="10" max="10" width="2" style="20" customWidth="1"/>
    <col min="11" max="16384" width="0" style="20" hidden="1"/>
  </cols>
  <sheetData>
    <row r="1" spans="3:9" ht="0" hidden="1" customHeight="1">
      <c r="C1" s="20"/>
      <c r="I1" s="20"/>
    </row>
    <row r="2" spans="3:9" ht="15.75" thickBot="1">
      <c r="C2" s="544" t="s">
        <v>327</v>
      </c>
      <c r="D2" s="545"/>
      <c r="E2" s="545"/>
      <c r="F2" s="91"/>
      <c r="G2" s="545" t="s">
        <v>327</v>
      </c>
      <c r="H2" s="545"/>
      <c r="I2" s="546"/>
    </row>
    <row r="3" spans="3:9" ht="15.75" thickBot="1">
      <c r="C3" s="129"/>
      <c r="D3" s="92"/>
      <c r="E3" s="315"/>
      <c r="F3" s="93"/>
      <c r="G3" s="315"/>
      <c r="H3" s="92"/>
      <c r="I3" s="119"/>
    </row>
    <row r="4" spans="3:9" ht="15.75" thickBot="1">
      <c r="C4" s="547" t="s">
        <v>135</v>
      </c>
      <c r="D4" s="548"/>
      <c r="E4" s="548"/>
      <c r="F4" s="93"/>
      <c r="G4" s="549" t="s">
        <v>63</v>
      </c>
      <c r="H4" s="549"/>
      <c r="I4" s="550"/>
    </row>
    <row r="5" spans="3:9" ht="15.75" thickBot="1">
      <c r="C5" s="162" t="s">
        <v>328</v>
      </c>
      <c r="D5" s="95"/>
      <c r="E5" s="308" t="s">
        <v>329</v>
      </c>
      <c r="F5" s="93"/>
      <c r="G5" s="305" t="s">
        <v>328</v>
      </c>
      <c r="H5" s="122"/>
      <c r="I5" s="96" t="s">
        <v>329</v>
      </c>
    </row>
    <row r="6" spans="3:9" ht="26.25" thickBot="1">
      <c r="C6" s="316"/>
      <c r="D6" s="162" t="s">
        <v>330</v>
      </c>
      <c r="E6" s="97"/>
      <c r="F6" s="98"/>
      <c r="G6" s="118"/>
      <c r="H6" s="96" t="s">
        <v>64</v>
      </c>
      <c r="I6" s="317"/>
    </row>
    <row r="7" spans="3:9" ht="25.5">
      <c r="C7" s="163" t="s">
        <v>331</v>
      </c>
      <c r="D7" s="318" t="s">
        <v>332</v>
      </c>
      <c r="E7" s="166" t="s">
        <v>333</v>
      </c>
      <c r="F7" s="101"/>
      <c r="G7" s="102" t="s">
        <v>334</v>
      </c>
      <c r="H7" s="319" t="s">
        <v>332</v>
      </c>
      <c r="I7" s="103" t="s">
        <v>335</v>
      </c>
    </row>
    <row r="8" spans="3:9" ht="15.75">
      <c r="C8" s="164" t="s">
        <v>336</v>
      </c>
      <c r="D8" s="318" t="s">
        <v>332</v>
      </c>
      <c r="E8" s="167" t="s">
        <v>337</v>
      </c>
      <c r="F8" s="93"/>
      <c r="G8" s="106" t="s">
        <v>338</v>
      </c>
      <c r="H8" s="319" t="s">
        <v>332</v>
      </c>
      <c r="I8" s="107" t="s">
        <v>339</v>
      </c>
    </row>
    <row r="9" spans="3:9" ht="25.5">
      <c r="C9" s="164" t="s">
        <v>340</v>
      </c>
      <c r="D9" s="318" t="s">
        <v>332</v>
      </c>
      <c r="E9" s="167" t="s">
        <v>341</v>
      </c>
      <c r="F9" s="93"/>
      <c r="G9" s="106" t="s">
        <v>342</v>
      </c>
      <c r="H9" s="319" t="s">
        <v>332</v>
      </c>
      <c r="I9" s="107" t="s">
        <v>343</v>
      </c>
    </row>
    <row r="10" spans="3:9" ht="15.75">
      <c r="C10" s="164" t="s">
        <v>344</v>
      </c>
      <c r="D10" s="318" t="s">
        <v>332</v>
      </c>
      <c r="E10" s="167" t="s">
        <v>333</v>
      </c>
      <c r="F10" s="93"/>
      <c r="G10" s="106" t="s">
        <v>345</v>
      </c>
      <c r="H10" s="319" t="s">
        <v>332</v>
      </c>
      <c r="I10" s="107" t="s">
        <v>346</v>
      </c>
    </row>
    <row r="11" spans="3:9" ht="26.25" thickBot="1">
      <c r="C11" s="165" t="s">
        <v>347</v>
      </c>
      <c r="D11" s="318" t="s">
        <v>332</v>
      </c>
      <c r="E11" s="168" t="s">
        <v>348</v>
      </c>
      <c r="F11" s="93"/>
      <c r="G11" s="110" t="s">
        <v>349</v>
      </c>
      <c r="H11" s="319" t="s">
        <v>332</v>
      </c>
      <c r="I11" s="111" t="s">
        <v>350</v>
      </c>
    </row>
    <row r="12" spans="3:9" ht="48" customHeight="1" thickBot="1">
      <c r="C12" s="320"/>
      <c r="D12" s="162" t="s">
        <v>351</v>
      </c>
      <c r="E12" s="112"/>
      <c r="F12" s="93"/>
      <c r="G12" s="113"/>
      <c r="H12" s="96" t="s">
        <v>120</v>
      </c>
      <c r="I12" s="321"/>
    </row>
    <row r="13" spans="3:9" ht="25.5">
      <c r="C13" s="163" t="s">
        <v>352</v>
      </c>
      <c r="D13" s="318" t="s">
        <v>332</v>
      </c>
      <c r="E13" s="166" t="s">
        <v>353</v>
      </c>
      <c r="F13" s="93"/>
      <c r="G13" s="102" t="s">
        <v>354</v>
      </c>
      <c r="H13" s="319" t="s">
        <v>332</v>
      </c>
      <c r="I13" s="103" t="s">
        <v>355</v>
      </c>
    </row>
    <row r="14" spans="3:9" ht="25.5">
      <c r="C14" s="164" t="s">
        <v>356</v>
      </c>
      <c r="D14" s="318" t="s">
        <v>332</v>
      </c>
      <c r="E14" s="167" t="s">
        <v>357</v>
      </c>
      <c r="F14" s="93"/>
      <c r="G14" s="106" t="s">
        <v>358</v>
      </c>
      <c r="H14" s="319" t="s">
        <v>332</v>
      </c>
      <c r="I14" s="107" t="s">
        <v>359</v>
      </c>
    </row>
    <row r="15" spans="3:9" ht="26.25" thickBot="1">
      <c r="C15" s="165" t="s">
        <v>360</v>
      </c>
      <c r="D15" s="318" t="s">
        <v>332</v>
      </c>
      <c r="E15" s="168" t="s">
        <v>361</v>
      </c>
      <c r="F15" s="93"/>
      <c r="G15" s="110" t="s">
        <v>362</v>
      </c>
      <c r="H15" s="319" t="s">
        <v>332</v>
      </c>
      <c r="I15" s="111" t="s">
        <v>363</v>
      </c>
    </row>
    <row r="16" spans="3:9" ht="26.25" thickBot="1">
      <c r="C16" s="320"/>
      <c r="D16" s="162" t="s">
        <v>364</v>
      </c>
      <c r="E16" s="113"/>
      <c r="F16" s="93"/>
      <c r="G16" s="113"/>
      <c r="H16" s="96" t="s">
        <v>130</v>
      </c>
      <c r="I16" s="322"/>
    </row>
    <row r="17" spans="3:9" ht="25.5">
      <c r="C17" s="163" t="s">
        <v>365</v>
      </c>
      <c r="D17" s="318" t="s">
        <v>332</v>
      </c>
      <c r="E17" s="166" t="s">
        <v>366</v>
      </c>
      <c r="F17" s="93"/>
      <c r="G17" s="102" t="s">
        <v>367</v>
      </c>
      <c r="H17" s="319" t="s">
        <v>332</v>
      </c>
      <c r="I17" s="103" t="s">
        <v>368</v>
      </c>
    </row>
    <row r="18" spans="3:9" ht="26.25" thickBot="1">
      <c r="C18" s="165" t="s">
        <v>369</v>
      </c>
      <c r="D18" s="318" t="s">
        <v>332</v>
      </c>
      <c r="E18" s="168" t="s">
        <v>370</v>
      </c>
      <c r="F18" s="93"/>
      <c r="G18" s="106" t="s">
        <v>371</v>
      </c>
      <c r="H18" s="319" t="s">
        <v>332</v>
      </c>
      <c r="I18" s="107" t="s">
        <v>368</v>
      </c>
    </row>
    <row r="19" spans="3:9" ht="43.5" customHeight="1" thickBot="1">
      <c r="C19" s="320"/>
      <c r="D19" s="162" t="s">
        <v>136</v>
      </c>
      <c r="E19" s="112"/>
      <c r="F19" s="93"/>
      <c r="G19" s="110" t="s">
        <v>372</v>
      </c>
      <c r="H19" s="319" t="s">
        <v>332</v>
      </c>
      <c r="I19" s="111" t="s">
        <v>368</v>
      </c>
    </row>
    <row r="20" spans="3:9" ht="16.5" thickBot="1">
      <c r="C20" s="163" t="s">
        <v>373</v>
      </c>
      <c r="D20" s="318" t="s">
        <v>332</v>
      </c>
      <c r="E20" s="166" t="s">
        <v>374</v>
      </c>
      <c r="F20" s="93"/>
      <c r="G20" s="113"/>
      <c r="H20" s="96" t="s">
        <v>375</v>
      </c>
      <c r="I20" s="321"/>
    </row>
    <row r="21" spans="3:9" ht="26.25" thickBot="1">
      <c r="C21" s="164" t="s">
        <v>376</v>
      </c>
      <c r="D21" s="318" t="s">
        <v>332</v>
      </c>
      <c r="E21" s="167" t="s">
        <v>377</v>
      </c>
      <c r="F21" s="93"/>
      <c r="G21" s="114" t="s">
        <v>378</v>
      </c>
      <c r="H21" s="319" t="s">
        <v>332</v>
      </c>
      <c r="I21" s="115" t="s">
        <v>379</v>
      </c>
    </row>
    <row r="22" spans="3:9" ht="48" customHeight="1" thickBot="1">
      <c r="C22" s="165" t="s">
        <v>380</v>
      </c>
      <c r="D22" s="318" t="s">
        <v>332</v>
      </c>
      <c r="E22" s="168" t="s">
        <v>381</v>
      </c>
      <c r="F22" s="93"/>
      <c r="G22" s="113"/>
      <c r="H22" s="96" t="s">
        <v>68</v>
      </c>
      <c r="I22" s="321"/>
    </row>
    <row r="23" spans="3:9" ht="39" thickBot="1">
      <c r="C23" s="320"/>
      <c r="D23" s="162" t="s">
        <v>382</v>
      </c>
      <c r="E23" s="112"/>
      <c r="F23" s="93"/>
      <c r="G23" s="102" t="s">
        <v>383</v>
      </c>
      <c r="H23" s="319" t="s">
        <v>332</v>
      </c>
      <c r="I23" s="103" t="s">
        <v>384</v>
      </c>
    </row>
    <row r="24" spans="3:9" ht="25.5">
      <c r="C24" s="163" t="s">
        <v>385</v>
      </c>
      <c r="D24" s="318" t="s">
        <v>332</v>
      </c>
      <c r="E24" s="166" t="s">
        <v>374</v>
      </c>
      <c r="F24" s="93"/>
      <c r="G24" s="106" t="s">
        <v>386</v>
      </c>
      <c r="H24" s="319" t="s">
        <v>332</v>
      </c>
      <c r="I24" s="107" t="s">
        <v>387</v>
      </c>
    </row>
    <row r="25" spans="3:9" ht="26.25" thickBot="1">
      <c r="C25" s="165" t="s">
        <v>388</v>
      </c>
      <c r="D25" s="318" t="s">
        <v>332</v>
      </c>
      <c r="E25" s="168" t="s">
        <v>389</v>
      </c>
      <c r="F25" s="93"/>
      <c r="G25" s="106" t="s">
        <v>390</v>
      </c>
      <c r="H25" s="319" t="s">
        <v>332</v>
      </c>
      <c r="I25" s="107" t="s">
        <v>391</v>
      </c>
    </row>
    <row r="26" spans="3:9" ht="16.5" thickBot="1">
      <c r="C26" s="129"/>
      <c r="D26" s="92"/>
      <c r="E26" s="315"/>
      <c r="F26" s="93"/>
      <c r="G26" s="110" t="s">
        <v>392</v>
      </c>
      <c r="H26" s="319" t="s">
        <v>332</v>
      </c>
      <c r="I26" s="116"/>
    </row>
    <row r="27" spans="3:9" ht="26.25" thickBot="1">
      <c r="C27" s="551" t="s">
        <v>393</v>
      </c>
      <c r="D27" s="552"/>
      <c r="E27" s="552"/>
      <c r="F27" s="93"/>
      <c r="G27" s="113"/>
      <c r="H27" s="96" t="s">
        <v>131</v>
      </c>
      <c r="I27" s="321"/>
    </row>
    <row r="28" spans="3:9" ht="26.25" thickBot="1">
      <c r="C28" s="169" t="s">
        <v>328</v>
      </c>
      <c r="D28" s="95"/>
      <c r="E28" s="309" t="s">
        <v>329</v>
      </c>
      <c r="F28" s="93"/>
      <c r="G28" s="102" t="s">
        <v>394</v>
      </c>
      <c r="H28" s="319" t="s">
        <v>332</v>
      </c>
      <c r="I28" s="103" t="s">
        <v>391</v>
      </c>
    </row>
    <row r="29" spans="3:9" ht="26.25" thickBot="1">
      <c r="C29" s="320"/>
      <c r="D29" s="169" t="s">
        <v>144</v>
      </c>
      <c r="E29" s="118"/>
      <c r="F29" s="93"/>
      <c r="G29" s="106" t="s">
        <v>395</v>
      </c>
      <c r="H29" s="319" t="s">
        <v>332</v>
      </c>
      <c r="I29" s="107" t="s">
        <v>391</v>
      </c>
    </row>
    <row r="30" spans="3:9" ht="25.5">
      <c r="C30" s="170" t="s">
        <v>396</v>
      </c>
      <c r="D30" s="323" t="s">
        <v>332</v>
      </c>
      <c r="E30" s="173" t="s">
        <v>397</v>
      </c>
      <c r="F30" s="93"/>
      <c r="G30" s="106" t="s">
        <v>398</v>
      </c>
      <c r="H30" s="319" t="s">
        <v>332</v>
      </c>
      <c r="I30" s="107" t="s">
        <v>399</v>
      </c>
    </row>
    <row r="31" spans="3:9" ht="25.5">
      <c r="C31" s="171" t="s">
        <v>400</v>
      </c>
      <c r="D31" s="323" t="s">
        <v>332</v>
      </c>
      <c r="E31" s="174" t="s">
        <v>401</v>
      </c>
      <c r="F31" s="93"/>
      <c r="G31" s="106" t="s">
        <v>402</v>
      </c>
      <c r="H31" s="319" t="s">
        <v>332</v>
      </c>
      <c r="I31" s="107" t="s">
        <v>399</v>
      </c>
    </row>
    <row r="32" spans="3:9" ht="26.25" thickBot="1">
      <c r="C32" s="172" t="s">
        <v>403</v>
      </c>
      <c r="D32" s="323" t="s">
        <v>332</v>
      </c>
      <c r="E32" s="175" t="s">
        <v>401</v>
      </c>
      <c r="F32" s="93"/>
      <c r="G32" s="110" t="s">
        <v>404</v>
      </c>
      <c r="H32" s="319" t="s">
        <v>332</v>
      </c>
      <c r="I32" s="111" t="s">
        <v>405</v>
      </c>
    </row>
    <row r="33" spans="3:9" ht="15.75" thickBot="1">
      <c r="C33" s="320"/>
      <c r="D33" s="169" t="s">
        <v>406</v>
      </c>
      <c r="E33" s="113"/>
      <c r="F33" s="93"/>
      <c r="G33" s="315"/>
      <c r="H33" s="92"/>
      <c r="I33" s="119"/>
    </row>
    <row r="34" spans="3:9" ht="51.75" thickBot="1">
      <c r="C34" s="170" t="s">
        <v>407</v>
      </c>
      <c r="D34" s="323" t="s">
        <v>332</v>
      </c>
      <c r="E34" s="173" t="s">
        <v>408</v>
      </c>
      <c r="F34" s="93"/>
      <c r="G34" s="542" t="s">
        <v>85</v>
      </c>
      <c r="H34" s="542"/>
      <c r="I34" s="543"/>
    </row>
    <row r="35" spans="3:9" ht="39" thickBot="1">
      <c r="C35" s="172" t="s">
        <v>409</v>
      </c>
      <c r="D35" s="323" t="s">
        <v>332</v>
      </c>
      <c r="E35" s="175" t="s">
        <v>410</v>
      </c>
      <c r="F35" s="93"/>
      <c r="G35" s="178" t="s">
        <v>328</v>
      </c>
      <c r="H35" s="118"/>
      <c r="I35" s="179" t="s">
        <v>328</v>
      </c>
    </row>
    <row r="36" spans="3:9" ht="15.75" thickBot="1">
      <c r="C36" s="320"/>
      <c r="D36" s="169" t="s">
        <v>411</v>
      </c>
      <c r="E36" s="113"/>
      <c r="F36" s="93"/>
      <c r="G36" s="113"/>
      <c r="H36" s="180" t="s">
        <v>129</v>
      </c>
      <c r="I36" s="321"/>
    </row>
    <row r="37" spans="3:9" ht="25.5">
      <c r="C37" s="170" t="s">
        <v>412</v>
      </c>
      <c r="D37" s="323" t="s">
        <v>332</v>
      </c>
      <c r="E37" s="173" t="s">
        <v>413</v>
      </c>
      <c r="F37" s="93"/>
      <c r="G37" s="181" t="s">
        <v>414</v>
      </c>
      <c r="H37" s="318" t="s">
        <v>332</v>
      </c>
      <c r="I37" s="183" t="s">
        <v>415</v>
      </c>
    </row>
    <row r="38" spans="3:9" ht="39" thickBot="1">
      <c r="C38" s="172" t="s">
        <v>416</v>
      </c>
      <c r="D38" s="323" t="s">
        <v>332</v>
      </c>
      <c r="E38" s="175" t="s">
        <v>417</v>
      </c>
      <c r="F38" s="93"/>
      <c r="G38" s="182" t="s">
        <v>418</v>
      </c>
      <c r="H38" s="318" t="s">
        <v>332</v>
      </c>
      <c r="I38" s="184" t="s">
        <v>415</v>
      </c>
    </row>
    <row r="39" spans="3:9" ht="15.75" thickBot="1">
      <c r="C39" s="320"/>
      <c r="D39" s="169" t="s">
        <v>150</v>
      </c>
      <c r="E39" s="113"/>
      <c r="F39" s="93"/>
      <c r="G39" s="113"/>
      <c r="H39" s="180" t="s">
        <v>124</v>
      </c>
      <c r="I39" s="321"/>
    </row>
    <row r="40" spans="3:9" ht="25.5">
      <c r="C40" s="170" t="s">
        <v>419</v>
      </c>
      <c r="D40" s="323" t="s">
        <v>332</v>
      </c>
      <c r="E40" s="173" t="s">
        <v>420</v>
      </c>
      <c r="F40" s="93"/>
      <c r="G40" s="181" t="s">
        <v>421</v>
      </c>
      <c r="H40" s="318" t="s">
        <v>332</v>
      </c>
      <c r="I40" s="183" t="s">
        <v>422</v>
      </c>
    </row>
    <row r="41" spans="3:9" ht="26.25" thickBot="1">
      <c r="C41" s="172" t="s">
        <v>423</v>
      </c>
      <c r="D41" s="323" t="s">
        <v>332</v>
      </c>
      <c r="E41" s="175" t="s">
        <v>424</v>
      </c>
      <c r="F41" s="93"/>
      <c r="G41" s="185" t="s">
        <v>425</v>
      </c>
      <c r="H41" s="318" t="s">
        <v>332</v>
      </c>
      <c r="I41" s="186" t="s">
        <v>426</v>
      </c>
    </row>
    <row r="42" spans="3:9" ht="26.25" thickBot="1">
      <c r="C42" s="324"/>
      <c r="D42" s="169" t="s">
        <v>427</v>
      </c>
      <c r="E42" s="113"/>
      <c r="F42" s="93"/>
      <c r="G42" s="185" t="s">
        <v>428</v>
      </c>
      <c r="H42" s="318" t="s">
        <v>332</v>
      </c>
      <c r="I42" s="186" t="s">
        <v>429</v>
      </c>
    </row>
    <row r="43" spans="3:9" ht="25.5">
      <c r="C43" s="170" t="s">
        <v>430</v>
      </c>
      <c r="D43" s="323" t="s">
        <v>332</v>
      </c>
      <c r="E43" s="173" t="s">
        <v>431</v>
      </c>
      <c r="F43" s="93"/>
      <c r="G43" s="185" t="s">
        <v>432</v>
      </c>
      <c r="H43" s="318" t="s">
        <v>332</v>
      </c>
      <c r="I43" s="186" t="s">
        <v>426</v>
      </c>
    </row>
    <row r="44" spans="3:9" ht="16.5" thickBot="1">
      <c r="C44" s="172" t="s">
        <v>433</v>
      </c>
      <c r="D44" s="323" t="s">
        <v>332</v>
      </c>
      <c r="E44" s="175" t="s">
        <v>434</v>
      </c>
      <c r="F44" s="93"/>
      <c r="G44" s="182" t="s">
        <v>435</v>
      </c>
      <c r="H44" s="318" t="s">
        <v>332</v>
      </c>
      <c r="I44" s="184" t="s">
        <v>436</v>
      </c>
    </row>
    <row r="45" spans="3:9" ht="15.75" thickBot="1">
      <c r="C45" s="320"/>
      <c r="D45" s="169" t="s">
        <v>437</v>
      </c>
      <c r="E45" s="113"/>
      <c r="F45" s="93"/>
      <c r="G45" s="315"/>
      <c r="H45" s="92"/>
      <c r="I45" s="119"/>
    </row>
    <row r="46" spans="3:9" ht="16.5" thickBot="1">
      <c r="C46" s="170" t="s">
        <v>438</v>
      </c>
      <c r="D46" s="323" t="s">
        <v>332</v>
      </c>
      <c r="E46" s="170" t="s">
        <v>439</v>
      </c>
      <c r="F46" s="119"/>
      <c r="G46" s="557" t="s">
        <v>99</v>
      </c>
      <c r="H46" s="557"/>
      <c r="I46" s="558"/>
    </row>
    <row r="47" spans="3:9" ht="26.25" thickBot="1">
      <c r="C47" s="171" t="s">
        <v>440</v>
      </c>
      <c r="D47" s="323" t="s">
        <v>332</v>
      </c>
      <c r="E47" s="171" t="s">
        <v>441</v>
      </c>
      <c r="F47" s="119"/>
      <c r="G47" s="303" t="s">
        <v>328</v>
      </c>
      <c r="H47" s="92"/>
      <c r="I47" s="187" t="s">
        <v>329</v>
      </c>
    </row>
    <row r="48" spans="3:9" ht="25.5">
      <c r="C48" s="171" t="s">
        <v>442</v>
      </c>
      <c r="D48" s="323" t="s">
        <v>332</v>
      </c>
      <c r="E48" s="171" t="s">
        <v>439</v>
      </c>
      <c r="F48" s="119"/>
      <c r="G48" s="188" t="s">
        <v>100</v>
      </c>
      <c r="H48" s="325" t="s">
        <v>332</v>
      </c>
      <c r="I48" s="191" t="s">
        <v>443</v>
      </c>
    </row>
    <row r="49" spans="3:9" ht="26.25" thickBot="1">
      <c r="C49" s="172" t="s">
        <v>444</v>
      </c>
      <c r="D49" s="323" t="s">
        <v>332</v>
      </c>
      <c r="E49" s="172" t="s">
        <v>439</v>
      </c>
      <c r="F49" s="119"/>
      <c r="G49" s="189" t="s">
        <v>445</v>
      </c>
      <c r="H49" s="325" t="s">
        <v>332</v>
      </c>
      <c r="I49" s="192" t="s">
        <v>443</v>
      </c>
    </row>
    <row r="50" spans="3:9" ht="26.25" thickBot="1">
      <c r="C50" s="320"/>
      <c r="D50" s="169" t="s">
        <v>446</v>
      </c>
      <c r="E50" s="113"/>
      <c r="F50" s="93"/>
      <c r="G50" s="189" t="s">
        <v>447</v>
      </c>
      <c r="H50" s="325" t="s">
        <v>332</v>
      </c>
      <c r="I50" s="192" t="s">
        <v>443</v>
      </c>
    </row>
    <row r="51" spans="3:9" ht="25.5">
      <c r="C51" s="170" t="s">
        <v>448</v>
      </c>
      <c r="D51" s="323" t="s">
        <v>332</v>
      </c>
      <c r="E51" s="170" t="s">
        <v>449</v>
      </c>
      <c r="F51" s="119"/>
      <c r="G51" s="189" t="s">
        <v>450</v>
      </c>
      <c r="H51" s="325" t="s">
        <v>332</v>
      </c>
      <c r="I51" s="192" t="s">
        <v>443</v>
      </c>
    </row>
    <row r="52" spans="3:9" ht="25.5">
      <c r="C52" s="171" t="s">
        <v>451</v>
      </c>
      <c r="D52" s="323" t="s">
        <v>332</v>
      </c>
      <c r="E52" s="171" t="s">
        <v>452</v>
      </c>
      <c r="F52" s="119"/>
      <c r="G52" s="189" t="s">
        <v>453</v>
      </c>
      <c r="H52" s="325" t="s">
        <v>332</v>
      </c>
      <c r="I52" s="192" t="s">
        <v>454</v>
      </c>
    </row>
    <row r="53" spans="3:9" ht="25.5">
      <c r="C53" s="171" t="s">
        <v>455</v>
      </c>
      <c r="D53" s="323" t="s">
        <v>332</v>
      </c>
      <c r="E53" s="171" t="s">
        <v>456</v>
      </c>
      <c r="F53" s="119"/>
      <c r="G53" s="189" t="s">
        <v>457</v>
      </c>
      <c r="H53" s="325" t="s">
        <v>332</v>
      </c>
      <c r="I53" s="192" t="s">
        <v>458</v>
      </c>
    </row>
    <row r="54" spans="3:9" ht="38.25">
      <c r="C54" s="171" t="s">
        <v>459</v>
      </c>
      <c r="D54" s="323" t="s">
        <v>332</v>
      </c>
      <c r="E54" s="171" t="s">
        <v>460</v>
      </c>
      <c r="F54" s="119"/>
      <c r="G54" s="189" t="s">
        <v>461</v>
      </c>
      <c r="H54" s="325" t="s">
        <v>332</v>
      </c>
      <c r="I54" s="192" t="s">
        <v>462</v>
      </c>
    </row>
    <row r="55" spans="3:9" ht="87.75" customHeight="1" thickBot="1">
      <c r="C55" s="172" t="s">
        <v>463</v>
      </c>
      <c r="D55" s="323" t="s">
        <v>332</v>
      </c>
      <c r="E55" s="172" t="s">
        <v>464</v>
      </c>
      <c r="F55" s="119"/>
      <c r="G55" s="190" t="s">
        <v>465</v>
      </c>
      <c r="H55" s="325" t="s">
        <v>332</v>
      </c>
      <c r="I55" s="193" t="s">
        <v>466</v>
      </c>
    </row>
    <row r="56" spans="3:9" ht="15.75" thickBot="1">
      <c r="C56" s="320"/>
      <c r="D56" s="122"/>
      <c r="E56" s="113"/>
      <c r="F56" s="93"/>
      <c r="G56" s="326"/>
      <c r="H56" s="326"/>
      <c r="I56" s="327"/>
    </row>
    <row r="57" spans="3:9" ht="15.75" thickBot="1">
      <c r="C57" s="559" t="s">
        <v>132</v>
      </c>
      <c r="D57" s="560"/>
      <c r="E57" s="560"/>
      <c r="F57" s="93"/>
      <c r="G57" s="549" t="s">
        <v>114</v>
      </c>
      <c r="H57" s="549"/>
      <c r="I57" s="550"/>
    </row>
    <row r="58" spans="3:9" ht="15.75" thickBot="1">
      <c r="C58" s="94" t="s">
        <v>328</v>
      </c>
      <c r="D58" s="122"/>
      <c r="E58" s="304" t="s">
        <v>329</v>
      </c>
      <c r="F58" s="93"/>
      <c r="G58" s="305" t="s">
        <v>328</v>
      </c>
      <c r="H58" s="122"/>
      <c r="I58" s="124" t="s">
        <v>329</v>
      </c>
    </row>
    <row r="59" spans="3:9" ht="26.25" thickBot="1">
      <c r="C59" s="320"/>
      <c r="D59" s="94" t="s">
        <v>467</v>
      </c>
      <c r="E59" s="125"/>
      <c r="F59" s="93"/>
      <c r="G59" s="113"/>
      <c r="H59" s="96" t="s">
        <v>146</v>
      </c>
      <c r="I59" s="321"/>
    </row>
    <row r="60" spans="3:9" ht="39" thickBot="1">
      <c r="C60" s="99" t="s">
        <v>468</v>
      </c>
      <c r="D60" s="319" t="s">
        <v>332</v>
      </c>
      <c r="E60" s="100" t="s">
        <v>469</v>
      </c>
      <c r="F60" s="93"/>
      <c r="G60" s="114" t="s">
        <v>470</v>
      </c>
      <c r="H60" s="319" t="s">
        <v>332</v>
      </c>
      <c r="I60" s="127" t="s">
        <v>471</v>
      </c>
    </row>
    <row r="61" spans="3:9" ht="16.5" thickBot="1">
      <c r="C61" s="108" t="s">
        <v>472</v>
      </c>
      <c r="D61" s="319" t="s">
        <v>332</v>
      </c>
      <c r="E61" s="109" t="s">
        <v>473</v>
      </c>
      <c r="F61" s="93"/>
      <c r="G61" s="113"/>
      <c r="H61" s="96" t="s">
        <v>138</v>
      </c>
      <c r="I61" s="321"/>
    </row>
    <row r="62" spans="3:9" ht="26.25" thickBot="1">
      <c r="C62" s="320"/>
      <c r="D62" s="94" t="s">
        <v>474</v>
      </c>
      <c r="E62" s="129"/>
      <c r="F62" s="93"/>
      <c r="G62" s="114" t="s">
        <v>115</v>
      </c>
      <c r="H62" s="319" t="s">
        <v>332</v>
      </c>
      <c r="I62" s="127" t="s">
        <v>116</v>
      </c>
    </row>
    <row r="63" spans="3:9" ht="26.25" thickBot="1">
      <c r="C63" s="176" t="s">
        <v>474</v>
      </c>
      <c r="D63" s="319" t="s">
        <v>332</v>
      </c>
      <c r="E63" s="177" t="s">
        <v>475</v>
      </c>
      <c r="F63" s="93"/>
      <c r="G63" s="113"/>
      <c r="H63" s="96" t="s">
        <v>126</v>
      </c>
      <c r="I63" s="321"/>
    </row>
    <row r="64" spans="3:9" ht="16.5" thickBot="1">
      <c r="C64" s="320"/>
      <c r="D64" s="94" t="s">
        <v>476</v>
      </c>
      <c r="E64" s="129"/>
      <c r="F64" s="93"/>
      <c r="G64" s="114" t="s">
        <v>126</v>
      </c>
      <c r="H64" s="319" t="s">
        <v>332</v>
      </c>
      <c r="I64" s="127" t="s">
        <v>116</v>
      </c>
    </row>
    <row r="65" spans="3:9" ht="39" thickBot="1">
      <c r="C65" s="99" t="s">
        <v>476</v>
      </c>
      <c r="D65" s="319" t="s">
        <v>332</v>
      </c>
      <c r="E65" s="100" t="s">
        <v>477</v>
      </c>
      <c r="F65" s="93"/>
      <c r="G65" s="113"/>
      <c r="H65" s="96" t="s">
        <v>478</v>
      </c>
      <c r="I65" s="321"/>
    </row>
    <row r="66" spans="3:9" ht="39" thickBot="1">
      <c r="C66" s="104" t="s">
        <v>479</v>
      </c>
      <c r="D66" s="319" t="s">
        <v>332</v>
      </c>
      <c r="E66" s="105" t="s">
        <v>477</v>
      </c>
      <c r="F66" s="93"/>
      <c r="G66" s="114" t="s">
        <v>478</v>
      </c>
      <c r="H66" s="319" t="s">
        <v>332</v>
      </c>
      <c r="I66" s="127" t="s">
        <v>480</v>
      </c>
    </row>
    <row r="67" spans="3:9" ht="39" thickBot="1">
      <c r="C67" s="108" t="s">
        <v>481</v>
      </c>
      <c r="D67" s="319" t="s">
        <v>332</v>
      </c>
      <c r="E67" s="109" t="s">
        <v>477</v>
      </c>
      <c r="F67" s="93"/>
      <c r="G67" s="113"/>
      <c r="H67" s="96" t="s">
        <v>197</v>
      </c>
      <c r="I67" s="321"/>
    </row>
    <row r="68" spans="3:9" ht="16.5" thickBot="1">
      <c r="C68" s="320"/>
      <c r="D68" s="94" t="s">
        <v>133</v>
      </c>
      <c r="E68" s="129"/>
      <c r="F68" s="93"/>
      <c r="G68" s="114" t="s">
        <v>197</v>
      </c>
      <c r="H68" s="319" t="s">
        <v>332</v>
      </c>
      <c r="I68" s="127" t="s">
        <v>482</v>
      </c>
    </row>
    <row r="69" spans="3:9" ht="51.75" thickBot="1">
      <c r="C69" s="99" t="s">
        <v>483</v>
      </c>
      <c r="D69" s="319" t="s">
        <v>332</v>
      </c>
      <c r="E69" s="100" t="s">
        <v>484</v>
      </c>
      <c r="F69" s="93"/>
      <c r="G69" s="113"/>
      <c r="H69" s="96" t="s">
        <v>485</v>
      </c>
      <c r="I69" s="321"/>
    </row>
    <row r="70" spans="3:9" ht="51.75" thickBot="1">
      <c r="C70" s="108" t="s">
        <v>486</v>
      </c>
      <c r="D70" s="319" t="s">
        <v>332</v>
      </c>
      <c r="E70" s="109" t="s">
        <v>487</v>
      </c>
      <c r="F70" s="93"/>
      <c r="G70" s="114" t="s">
        <v>485</v>
      </c>
      <c r="H70" s="319" t="s">
        <v>332</v>
      </c>
      <c r="I70" s="127" t="s">
        <v>488</v>
      </c>
    </row>
    <row r="71" spans="3:9" ht="26.25" thickBot="1">
      <c r="C71" s="320"/>
      <c r="D71" s="94" t="s">
        <v>489</v>
      </c>
      <c r="E71" s="129"/>
      <c r="F71" s="93"/>
      <c r="G71" s="328"/>
      <c r="H71" s="328"/>
      <c r="I71" s="329"/>
    </row>
    <row r="72" spans="3:9" ht="16.5" thickBot="1">
      <c r="C72" s="99" t="s">
        <v>490</v>
      </c>
      <c r="D72" s="319" t="s">
        <v>332</v>
      </c>
      <c r="E72" s="100" t="s">
        <v>491</v>
      </c>
      <c r="F72" s="93"/>
      <c r="G72" s="560" t="s">
        <v>492</v>
      </c>
      <c r="H72" s="560"/>
      <c r="I72" s="561"/>
    </row>
    <row r="73" spans="3:9" ht="16.5" thickBot="1">
      <c r="C73" s="108" t="s">
        <v>493</v>
      </c>
      <c r="D73" s="319" t="s">
        <v>332</v>
      </c>
      <c r="E73" s="109" t="s">
        <v>491</v>
      </c>
      <c r="F73" s="93"/>
      <c r="G73" s="306" t="s">
        <v>328</v>
      </c>
      <c r="H73" s="122"/>
      <c r="I73" s="131" t="s">
        <v>329</v>
      </c>
    </row>
    <row r="74" spans="3:9" ht="30.75" customHeight="1" thickBot="1">
      <c r="C74" s="320"/>
      <c r="D74" s="94" t="s">
        <v>191</v>
      </c>
      <c r="E74" s="129"/>
      <c r="F74" s="93"/>
      <c r="G74" s="113"/>
      <c r="H74" s="94" t="s">
        <v>494</v>
      </c>
      <c r="I74" s="321"/>
    </row>
    <row r="75" spans="3:9" ht="16.5" thickBot="1">
      <c r="C75" s="176" t="s">
        <v>495</v>
      </c>
      <c r="D75" s="319" t="s">
        <v>332</v>
      </c>
      <c r="E75" s="177" t="s">
        <v>496</v>
      </c>
      <c r="F75" s="93"/>
      <c r="G75" s="132" t="s">
        <v>494</v>
      </c>
      <c r="H75" s="318" t="s">
        <v>332</v>
      </c>
      <c r="I75" s="133" t="s">
        <v>497</v>
      </c>
    </row>
    <row r="76" spans="3:9" ht="26.25" thickBot="1">
      <c r="C76" s="330"/>
      <c r="D76" s="326"/>
      <c r="E76" s="326"/>
      <c r="F76" s="93"/>
      <c r="G76" s="113"/>
      <c r="H76" s="94" t="s">
        <v>498</v>
      </c>
      <c r="I76" s="321"/>
    </row>
    <row r="77" spans="3:9" ht="16.5" thickBot="1">
      <c r="C77" s="562" t="s">
        <v>110</v>
      </c>
      <c r="D77" s="563"/>
      <c r="E77" s="563"/>
      <c r="F77" s="93"/>
      <c r="G77" s="132" t="s">
        <v>498</v>
      </c>
      <c r="H77" s="318" t="s">
        <v>332</v>
      </c>
      <c r="I77" s="133" t="s">
        <v>497</v>
      </c>
    </row>
    <row r="78" spans="3:9" ht="15.75" thickBot="1">
      <c r="C78" s="134" t="s">
        <v>328</v>
      </c>
      <c r="D78" s="122"/>
      <c r="E78" s="307" t="s">
        <v>329</v>
      </c>
      <c r="F78" s="93"/>
      <c r="G78" s="315"/>
      <c r="H78" s="92"/>
      <c r="I78" s="119"/>
    </row>
    <row r="79" spans="3:9" ht="26.25" thickBot="1">
      <c r="C79" s="320"/>
      <c r="D79" s="134" t="s">
        <v>499</v>
      </c>
      <c r="E79" s="112"/>
      <c r="F79" s="93"/>
      <c r="G79" s="554" t="s">
        <v>71</v>
      </c>
      <c r="H79" s="554"/>
      <c r="I79" s="564"/>
    </row>
    <row r="80" spans="3:9" ht="35.25" customHeight="1" thickBot="1">
      <c r="C80" s="120" t="s">
        <v>500</v>
      </c>
      <c r="D80" s="325" t="s">
        <v>332</v>
      </c>
      <c r="E80" s="135" t="s">
        <v>501</v>
      </c>
      <c r="F80" s="93"/>
      <c r="G80" s="136" t="s">
        <v>328</v>
      </c>
      <c r="H80" s="122"/>
      <c r="I80" s="137" t="s">
        <v>329</v>
      </c>
    </row>
    <row r="81" spans="3:9" ht="56.25" customHeight="1" thickBot="1">
      <c r="C81" s="121" t="s">
        <v>502</v>
      </c>
      <c r="D81" s="325" t="s">
        <v>332</v>
      </c>
      <c r="E81" s="138" t="s">
        <v>503</v>
      </c>
      <c r="F81" s="93"/>
      <c r="G81" s="113"/>
      <c r="H81" s="117" t="s">
        <v>123</v>
      </c>
      <c r="I81" s="317"/>
    </row>
    <row r="82" spans="3:9" ht="39" thickBot="1">
      <c r="C82" s="320"/>
      <c r="D82" s="134" t="s">
        <v>111</v>
      </c>
      <c r="E82" s="112"/>
      <c r="F82" s="93"/>
      <c r="G82" s="139" t="s">
        <v>504</v>
      </c>
      <c r="H82" s="323" t="s">
        <v>332</v>
      </c>
      <c r="I82" s="140"/>
    </row>
    <row r="83" spans="3:9" ht="42.75" customHeight="1" thickBot="1">
      <c r="C83" s="120" t="s">
        <v>505</v>
      </c>
      <c r="D83" s="325" t="s">
        <v>332</v>
      </c>
      <c r="E83" s="135" t="s">
        <v>506</v>
      </c>
      <c r="F83" s="93"/>
      <c r="G83" s="113"/>
      <c r="H83" s="117" t="s">
        <v>507</v>
      </c>
      <c r="I83" s="331"/>
    </row>
    <row r="84" spans="3:9" ht="26.25" thickBot="1">
      <c r="C84" s="121" t="s">
        <v>508</v>
      </c>
      <c r="D84" s="325" t="s">
        <v>332</v>
      </c>
      <c r="E84" s="138" t="s">
        <v>509</v>
      </c>
      <c r="F84" s="93"/>
      <c r="G84" s="139" t="s">
        <v>510</v>
      </c>
      <c r="H84" s="323" t="s">
        <v>332</v>
      </c>
      <c r="I84" s="140"/>
    </row>
    <row r="85" spans="3:9" ht="60" customHeight="1" thickBot="1">
      <c r="C85" s="320"/>
      <c r="D85" s="134" t="s">
        <v>511</v>
      </c>
      <c r="E85" s="112"/>
      <c r="F85" s="93"/>
      <c r="G85" s="113"/>
      <c r="H85" s="117" t="s">
        <v>109</v>
      </c>
      <c r="I85" s="331"/>
    </row>
    <row r="86" spans="3:9" ht="26.25" thickBot="1">
      <c r="C86" s="141" t="s">
        <v>512</v>
      </c>
      <c r="D86" s="325" t="s">
        <v>332</v>
      </c>
      <c r="E86" s="142" t="s">
        <v>513</v>
      </c>
      <c r="F86" s="93"/>
      <c r="G86" s="139" t="s">
        <v>514</v>
      </c>
      <c r="H86" s="323" t="s">
        <v>332</v>
      </c>
      <c r="I86" s="140"/>
    </row>
    <row r="87" spans="3:9" ht="36" customHeight="1" thickBot="1">
      <c r="C87" s="320"/>
      <c r="D87" s="134" t="s">
        <v>515</v>
      </c>
      <c r="E87" s="112"/>
      <c r="F87" s="93"/>
      <c r="G87" s="113"/>
      <c r="H87" s="117" t="s">
        <v>72</v>
      </c>
      <c r="I87" s="331"/>
    </row>
    <row r="88" spans="3:9" ht="39" thickBot="1">
      <c r="C88" s="141" t="s">
        <v>516</v>
      </c>
      <c r="D88" s="325" t="s">
        <v>332</v>
      </c>
      <c r="E88" s="142" t="s">
        <v>517</v>
      </c>
      <c r="F88" s="93"/>
      <c r="G88" s="139" t="s">
        <v>518</v>
      </c>
      <c r="H88" s="323" t="s">
        <v>332</v>
      </c>
      <c r="I88" s="140"/>
    </row>
    <row r="89" spans="3:9" ht="26.25" thickBot="1">
      <c r="C89" s="320"/>
      <c r="D89" s="134" t="s">
        <v>519</v>
      </c>
      <c r="E89" s="112"/>
      <c r="F89" s="93"/>
      <c r="G89" s="113"/>
      <c r="H89" s="117" t="s">
        <v>520</v>
      </c>
      <c r="I89" s="331"/>
    </row>
    <row r="90" spans="3:9" ht="39" thickBot="1">
      <c r="C90" s="141" t="s">
        <v>519</v>
      </c>
      <c r="D90" s="325" t="s">
        <v>332</v>
      </c>
      <c r="E90" s="142" t="s">
        <v>521</v>
      </c>
      <c r="F90" s="93"/>
      <c r="G90" s="139" t="s">
        <v>522</v>
      </c>
      <c r="H90" s="323" t="s">
        <v>332</v>
      </c>
      <c r="I90" s="140"/>
    </row>
    <row r="91" spans="3:9" ht="15.75" thickBot="1">
      <c r="C91" s="330"/>
      <c r="D91" s="326"/>
      <c r="E91" s="326"/>
      <c r="F91" s="93"/>
      <c r="G91" s="113"/>
      <c r="H91" s="117" t="s">
        <v>523</v>
      </c>
      <c r="I91" s="331"/>
    </row>
    <row r="92" spans="3:9" ht="26.25" thickBot="1">
      <c r="C92" s="553" t="s">
        <v>205</v>
      </c>
      <c r="D92" s="554"/>
      <c r="E92" s="554"/>
      <c r="F92" s="93"/>
      <c r="G92" s="139" t="s">
        <v>524</v>
      </c>
      <c r="H92" s="323" t="s">
        <v>332</v>
      </c>
      <c r="I92" s="140"/>
    </row>
    <row r="93" spans="3:9" ht="15.75" thickBot="1">
      <c r="C93" s="117" t="s">
        <v>328</v>
      </c>
      <c r="D93" s="143"/>
      <c r="E93" s="301" t="s">
        <v>329</v>
      </c>
      <c r="F93" s="93"/>
      <c r="G93" s="326"/>
      <c r="H93" s="326"/>
      <c r="I93" s="327"/>
    </row>
    <row r="94" spans="3:9" ht="15.75" thickBot="1">
      <c r="C94" s="316"/>
      <c r="D94" s="117" t="s">
        <v>525</v>
      </c>
      <c r="E94" s="112"/>
      <c r="F94" s="93"/>
      <c r="G94" s="555" t="s">
        <v>526</v>
      </c>
      <c r="H94" s="555"/>
      <c r="I94" s="556"/>
    </row>
    <row r="95" spans="3:9" ht="26.25" thickBot="1">
      <c r="C95" s="140" t="s">
        <v>527</v>
      </c>
      <c r="D95" s="323" t="s">
        <v>332</v>
      </c>
      <c r="E95" s="144" t="s">
        <v>528</v>
      </c>
      <c r="F95" s="93"/>
      <c r="G95" s="302" t="s">
        <v>328</v>
      </c>
      <c r="H95" s="145"/>
      <c r="I95" s="123" t="s">
        <v>329</v>
      </c>
    </row>
    <row r="96" spans="3:9" ht="15.75" thickBot="1">
      <c r="C96" s="320"/>
      <c r="D96" s="117" t="s">
        <v>529</v>
      </c>
      <c r="E96" s="113"/>
      <c r="F96" s="93"/>
      <c r="G96" s="113"/>
      <c r="H96" s="146" t="s">
        <v>530</v>
      </c>
      <c r="I96" s="321"/>
    </row>
    <row r="97" spans="3:9" ht="26.25" thickBot="1">
      <c r="C97" s="140" t="s">
        <v>531</v>
      </c>
      <c r="D97" s="323" t="s">
        <v>332</v>
      </c>
      <c r="E97" s="147" t="s">
        <v>532</v>
      </c>
      <c r="F97" s="93"/>
      <c r="G97" s="148" t="s">
        <v>533</v>
      </c>
      <c r="H97" s="319" t="s">
        <v>332</v>
      </c>
      <c r="I97" s="130" t="s">
        <v>534</v>
      </c>
    </row>
    <row r="98" spans="3:9" ht="15.75" thickBot="1">
      <c r="C98" s="320"/>
      <c r="D98" s="117" t="s">
        <v>535</v>
      </c>
      <c r="E98" s="113"/>
      <c r="F98" s="93"/>
      <c r="G98" s="113"/>
      <c r="H98" s="149" t="s">
        <v>536</v>
      </c>
      <c r="I98" s="322"/>
    </row>
    <row r="99" spans="3:9" ht="26.25" thickBot="1">
      <c r="C99" s="140" t="s">
        <v>537</v>
      </c>
      <c r="D99" s="323" t="s">
        <v>332</v>
      </c>
      <c r="E99" s="147" t="s">
        <v>538</v>
      </c>
      <c r="F99" s="93"/>
      <c r="G99" s="148" t="s">
        <v>539</v>
      </c>
      <c r="H99" s="319" t="s">
        <v>332</v>
      </c>
      <c r="I99" s="130" t="s">
        <v>540</v>
      </c>
    </row>
    <row r="100" spans="3:9" ht="15.75" thickBot="1">
      <c r="C100" s="332"/>
      <c r="D100" s="328"/>
      <c r="E100" s="328"/>
      <c r="F100" s="93"/>
      <c r="G100" s="113"/>
      <c r="H100" s="149" t="s">
        <v>541</v>
      </c>
      <c r="I100" s="322"/>
    </row>
    <row r="101" spans="3:9" ht="26.25" thickBot="1">
      <c r="C101" s="332"/>
      <c r="D101" s="328"/>
      <c r="E101" s="328"/>
      <c r="F101" s="93"/>
      <c r="G101" s="148" t="s">
        <v>542</v>
      </c>
      <c r="H101" s="319" t="s">
        <v>332</v>
      </c>
      <c r="I101" s="130" t="s">
        <v>543</v>
      </c>
    </row>
    <row r="102" spans="3:9" ht="15.75" thickBot="1">
      <c r="C102" s="332"/>
      <c r="D102" s="328"/>
      <c r="E102" s="328"/>
      <c r="F102" s="93"/>
      <c r="G102" s="113"/>
      <c r="H102" s="149" t="s">
        <v>104</v>
      </c>
      <c r="I102" s="322"/>
    </row>
    <row r="103" spans="3:9" ht="25.5">
      <c r="C103" s="332"/>
      <c r="D103" s="328"/>
      <c r="E103" s="328"/>
      <c r="F103" s="93"/>
      <c r="G103" s="150" t="s">
        <v>544</v>
      </c>
      <c r="H103" s="319" t="s">
        <v>332</v>
      </c>
      <c r="I103" s="126" t="s">
        <v>545</v>
      </c>
    </row>
    <row r="104" spans="3:9" ht="26.25" thickBot="1">
      <c r="C104" s="332"/>
      <c r="D104" s="328"/>
      <c r="E104" s="328"/>
      <c r="F104" s="93"/>
      <c r="G104" s="151" t="s">
        <v>546</v>
      </c>
      <c r="H104" s="319" t="s">
        <v>332</v>
      </c>
      <c r="I104" s="128" t="s">
        <v>545</v>
      </c>
    </row>
    <row r="105" spans="3:9" ht="15.75" thickBot="1">
      <c r="C105" s="332"/>
      <c r="D105" s="328"/>
      <c r="E105" s="328"/>
      <c r="F105" s="152"/>
      <c r="G105" s="315"/>
      <c r="H105" s="92"/>
      <c r="I105" s="119"/>
    </row>
  </sheetData>
  <mergeCells count="14">
    <mergeCell ref="C92:E92"/>
    <mergeCell ref="G94:I94"/>
    <mergeCell ref="G46:I46"/>
    <mergeCell ref="C57:E57"/>
    <mergeCell ref="G57:I57"/>
    <mergeCell ref="G72:I72"/>
    <mergeCell ref="C77:E77"/>
    <mergeCell ref="G79:I79"/>
    <mergeCell ref="G34:I34"/>
    <mergeCell ref="C2:E2"/>
    <mergeCell ref="G2:I2"/>
    <mergeCell ref="C4:E4"/>
    <mergeCell ref="G4:I4"/>
    <mergeCell ref="C27:E27"/>
  </mergeCells>
  <pageMargins left="0.70866141732283472" right="0.70866141732283472" top="0.74803149606299213" bottom="0.74803149606299213" header="0.31496062992125984" footer="0.31496062992125984"/>
  <pageSetup paperSize="9" scale="50" orientation="portrait" horizontalDpi="300" verticalDpi="300" r:id="rId1"/>
  <headerFooter alignWithMargins="0"/>
  <rowBreaks count="1" manualBreakCount="1">
    <brk id="55" max="16383"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76"/>
  <sheetViews>
    <sheetView showGridLines="0" showRowColHeaders="0" tabSelected="1" zoomScale="175" zoomScaleNormal="175" workbookViewId="0">
      <pane ySplit="2" topLeftCell="A3" activePane="bottomLeft" state="frozen"/>
      <selection pane="bottomLeft" activeCell="I9" sqref="I9"/>
    </sheetView>
  </sheetViews>
  <sheetFormatPr baseColWidth="10" defaultRowHeight="15.75"/>
  <cols>
    <col min="2" max="2" width="14.375" customWidth="1"/>
    <col min="3" max="3" width="22.5" customWidth="1"/>
    <col min="4" max="4" width="7.875" customWidth="1"/>
    <col min="5" max="5" width="4" customWidth="1"/>
    <col min="6" max="7" width="4.625" customWidth="1"/>
    <col min="8" max="8" width="4" customWidth="1"/>
    <col min="9" max="11" width="4.125" customWidth="1"/>
  </cols>
  <sheetData>
    <row r="1" spans="2:12">
      <c r="B1" s="567" t="s">
        <v>615</v>
      </c>
      <c r="C1" s="568" t="s">
        <v>616</v>
      </c>
      <c r="D1" s="565" t="s">
        <v>618</v>
      </c>
      <c r="E1" s="566"/>
      <c r="F1" s="566"/>
      <c r="G1" s="566"/>
      <c r="H1" s="566" t="s">
        <v>619</v>
      </c>
      <c r="I1" s="566"/>
      <c r="J1" s="566"/>
      <c r="K1" s="566"/>
      <c r="L1" s="569" t="s">
        <v>617</v>
      </c>
    </row>
    <row r="2" spans="2:12" ht="87.75" customHeight="1" thickBot="1">
      <c r="B2" s="505"/>
      <c r="C2" s="507"/>
      <c r="D2" s="291" t="s">
        <v>683</v>
      </c>
      <c r="E2" s="267" t="s">
        <v>726</v>
      </c>
      <c r="F2" s="267" t="s">
        <v>727</v>
      </c>
      <c r="G2" s="267" t="s">
        <v>684</v>
      </c>
      <c r="H2" s="223" t="s">
        <v>310</v>
      </c>
      <c r="I2" s="224" t="s">
        <v>169</v>
      </c>
      <c r="J2" s="225" t="s">
        <v>142</v>
      </c>
      <c r="K2" s="226" t="s">
        <v>317</v>
      </c>
      <c r="L2" s="570"/>
    </row>
    <row r="3" spans="2:12">
      <c r="B3" s="275" t="s">
        <v>716</v>
      </c>
      <c r="C3" s="294" t="s">
        <v>621</v>
      </c>
      <c r="D3" s="310" t="s">
        <v>142</v>
      </c>
      <c r="E3" s="311" t="s">
        <v>142</v>
      </c>
      <c r="F3" s="311"/>
      <c r="G3" s="311"/>
      <c r="H3" s="276"/>
      <c r="I3" s="277"/>
      <c r="J3" s="278">
        <v>26</v>
      </c>
      <c r="K3" s="279"/>
      <c r="L3" s="280">
        <v>0.78790000000000004</v>
      </c>
    </row>
    <row r="4" spans="2:12">
      <c r="B4" s="281" t="s">
        <v>716</v>
      </c>
      <c r="C4" s="295" t="s">
        <v>68</v>
      </c>
      <c r="D4" s="292" t="s">
        <v>142</v>
      </c>
      <c r="E4" s="268" t="s">
        <v>142</v>
      </c>
      <c r="F4" s="268"/>
      <c r="G4" s="268" t="s">
        <v>142</v>
      </c>
      <c r="H4" s="269"/>
      <c r="I4" s="270"/>
      <c r="J4" s="271">
        <v>28</v>
      </c>
      <c r="K4" s="272"/>
      <c r="L4" s="282">
        <v>1</v>
      </c>
    </row>
    <row r="5" spans="2:12">
      <c r="B5" s="283" t="s">
        <v>77</v>
      </c>
      <c r="C5" s="295" t="s">
        <v>718</v>
      </c>
      <c r="D5" s="292" t="s">
        <v>317</v>
      </c>
      <c r="E5" s="268" t="s">
        <v>142</v>
      </c>
      <c r="F5" s="268"/>
      <c r="G5" s="268"/>
      <c r="H5" s="269"/>
      <c r="I5" s="270"/>
      <c r="J5" s="271">
        <v>11</v>
      </c>
      <c r="K5" s="273">
        <v>15</v>
      </c>
      <c r="L5" s="284">
        <v>0.91300000000000003</v>
      </c>
    </row>
    <row r="6" spans="2:12">
      <c r="B6" s="283" t="s">
        <v>77</v>
      </c>
      <c r="C6" s="295" t="s">
        <v>406</v>
      </c>
      <c r="D6" s="292" t="s">
        <v>142</v>
      </c>
      <c r="E6" s="268"/>
      <c r="F6" s="268"/>
      <c r="G6" s="268"/>
      <c r="H6" s="269"/>
      <c r="I6" s="270"/>
      <c r="J6" s="271">
        <v>15</v>
      </c>
      <c r="K6" s="272"/>
      <c r="L6" s="284">
        <v>4.3499999999999997E-2</v>
      </c>
    </row>
    <row r="7" spans="2:12">
      <c r="B7" s="283" t="s">
        <v>77</v>
      </c>
      <c r="C7" s="295" t="s">
        <v>144</v>
      </c>
      <c r="D7" s="292" t="s">
        <v>142</v>
      </c>
      <c r="E7" s="268" t="s">
        <v>142</v>
      </c>
      <c r="F7" s="268"/>
      <c r="G7" s="268"/>
      <c r="H7" s="269"/>
      <c r="I7" s="270"/>
      <c r="J7" s="271">
        <v>26</v>
      </c>
      <c r="K7" s="272"/>
      <c r="L7" s="284">
        <v>0.78790000000000004</v>
      </c>
    </row>
    <row r="8" spans="2:12">
      <c r="B8" s="283" t="s">
        <v>77</v>
      </c>
      <c r="C8" s="295" t="s">
        <v>719</v>
      </c>
      <c r="D8" s="292"/>
      <c r="E8" s="268" t="s">
        <v>142</v>
      </c>
      <c r="F8" s="268"/>
      <c r="G8" s="268"/>
      <c r="H8" s="269"/>
      <c r="I8" s="270"/>
      <c r="J8" s="271">
        <v>11</v>
      </c>
      <c r="K8" s="272"/>
      <c r="L8" s="284">
        <v>0.33329999999999999</v>
      </c>
    </row>
    <row r="9" spans="2:12">
      <c r="B9" s="283" t="s">
        <v>77</v>
      </c>
      <c r="C9" s="295" t="s">
        <v>720</v>
      </c>
      <c r="D9" s="292"/>
      <c r="E9" s="268" t="s">
        <v>142</v>
      </c>
      <c r="F9" s="268"/>
      <c r="G9" s="268"/>
      <c r="H9" s="269"/>
      <c r="I9" s="270"/>
      <c r="J9" s="271">
        <v>11</v>
      </c>
      <c r="K9" s="272"/>
      <c r="L9" s="284">
        <v>0.33329999999999999</v>
      </c>
    </row>
    <row r="10" spans="2:12">
      <c r="B10" s="283" t="s">
        <v>219</v>
      </c>
      <c r="C10" s="295" t="s">
        <v>86</v>
      </c>
      <c r="D10" s="292" t="s">
        <v>142</v>
      </c>
      <c r="E10" s="268" t="s">
        <v>142</v>
      </c>
      <c r="F10" s="268" t="s">
        <v>142</v>
      </c>
      <c r="G10" s="268" t="s">
        <v>142</v>
      </c>
      <c r="H10" s="269"/>
      <c r="I10" s="270"/>
      <c r="J10" s="271">
        <v>33</v>
      </c>
      <c r="K10" s="272"/>
      <c r="L10" s="282">
        <v>1</v>
      </c>
    </row>
    <row r="11" spans="2:12">
      <c r="B11" s="283" t="s">
        <v>219</v>
      </c>
      <c r="C11" s="295" t="s">
        <v>620</v>
      </c>
      <c r="D11" s="292" t="s">
        <v>142</v>
      </c>
      <c r="E11" s="268" t="s">
        <v>142</v>
      </c>
      <c r="F11" s="268" t="s">
        <v>142</v>
      </c>
      <c r="G11" s="268"/>
      <c r="H11" s="269"/>
      <c r="I11" s="270"/>
      <c r="J11" s="271">
        <v>31</v>
      </c>
      <c r="K11" s="272"/>
      <c r="L11" s="284">
        <v>0.93930000000000002</v>
      </c>
    </row>
    <row r="12" spans="2:12">
      <c r="B12" s="283" t="s">
        <v>95</v>
      </c>
      <c r="C12" s="295" t="s">
        <v>96</v>
      </c>
      <c r="D12" s="292" t="s">
        <v>142</v>
      </c>
      <c r="E12" s="268" t="s">
        <v>142</v>
      </c>
      <c r="F12" s="268" t="s">
        <v>142</v>
      </c>
      <c r="G12" s="268" t="s">
        <v>142</v>
      </c>
      <c r="H12" s="269"/>
      <c r="I12" s="270"/>
      <c r="J12" s="271">
        <v>33</v>
      </c>
      <c r="K12" s="272"/>
      <c r="L12" s="282">
        <v>1</v>
      </c>
    </row>
    <row r="13" spans="2:12">
      <c r="B13" s="283" t="s">
        <v>95</v>
      </c>
      <c r="C13" s="295" t="s">
        <v>721</v>
      </c>
      <c r="D13" s="292"/>
      <c r="E13" s="268" t="s">
        <v>142</v>
      </c>
      <c r="F13" s="268"/>
      <c r="G13" s="268"/>
      <c r="H13" s="269"/>
      <c r="I13" s="270"/>
      <c r="J13" s="271">
        <v>11</v>
      </c>
      <c r="K13" s="272"/>
      <c r="L13" s="284">
        <v>0.33329999999999999</v>
      </c>
    </row>
    <row r="14" spans="2:12">
      <c r="B14" s="283" t="s">
        <v>99</v>
      </c>
      <c r="C14" s="295" t="s">
        <v>100</v>
      </c>
      <c r="D14" s="292" t="s">
        <v>169</v>
      </c>
      <c r="E14" s="268" t="s">
        <v>169</v>
      </c>
      <c r="F14" s="268" t="s">
        <v>169</v>
      </c>
      <c r="G14" s="268" t="s">
        <v>169</v>
      </c>
      <c r="H14" s="269"/>
      <c r="I14" s="270">
        <v>33</v>
      </c>
      <c r="J14" s="271"/>
      <c r="K14" s="272"/>
      <c r="L14" s="282">
        <v>1</v>
      </c>
    </row>
    <row r="15" spans="2:12">
      <c r="B15" s="283" t="s">
        <v>103</v>
      </c>
      <c r="C15" s="295" t="s">
        <v>104</v>
      </c>
      <c r="D15" s="292" t="s">
        <v>169</v>
      </c>
      <c r="E15" s="268" t="s">
        <v>169</v>
      </c>
      <c r="F15" s="268" t="s">
        <v>169</v>
      </c>
      <c r="G15" s="268" t="s">
        <v>169</v>
      </c>
      <c r="H15" s="269"/>
      <c r="I15" s="270">
        <v>33</v>
      </c>
      <c r="J15" s="271"/>
      <c r="K15" s="272"/>
      <c r="L15" s="282">
        <v>1</v>
      </c>
    </row>
    <row r="16" spans="2:12" ht="22.5">
      <c r="B16" s="283" t="s">
        <v>114</v>
      </c>
      <c r="C16" s="295" t="s">
        <v>722</v>
      </c>
      <c r="D16" s="292" t="s">
        <v>142</v>
      </c>
      <c r="E16" s="268" t="s">
        <v>142</v>
      </c>
      <c r="F16" s="268" t="s">
        <v>142</v>
      </c>
      <c r="G16" s="268" t="s">
        <v>142</v>
      </c>
      <c r="H16" s="269"/>
      <c r="I16" s="270"/>
      <c r="J16" s="271">
        <v>33</v>
      </c>
      <c r="K16" s="272"/>
      <c r="L16" s="282">
        <v>1</v>
      </c>
    </row>
    <row r="17" spans="2:12">
      <c r="B17" s="283" t="s">
        <v>114</v>
      </c>
      <c r="C17" s="295" t="s">
        <v>126</v>
      </c>
      <c r="D17" s="292" t="s">
        <v>142</v>
      </c>
      <c r="E17" s="268" t="s">
        <v>142</v>
      </c>
      <c r="F17" s="268" t="s">
        <v>142</v>
      </c>
      <c r="G17" s="268" t="s">
        <v>142</v>
      </c>
      <c r="H17" s="269"/>
      <c r="I17" s="270"/>
      <c r="J17" s="271">
        <v>33</v>
      </c>
      <c r="K17" s="272"/>
      <c r="L17" s="282">
        <v>1</v>
      </c>
    </row>
    <row r="18" spans="2:12">
      <c r="B18" s="283" t="s">
        <v>717</v>
      </c>
      <c r="C18" s="295" t="s">
        <v>723</v>
      </c>
      <c r="D18" s="292" t="s">
        <v>142</v>
      </c>
      <c r="E18" s="268" t="s">
        <v>142</v>
      </c>
      <c r="F18" s="268" t="s">
        <v>142</v>
      </c>
      <c r="G18" s="268" t="s">
        <v>142</v>
      </c>
      <c r="H18" s="269"/>
      <c r="I18" s="270"/>
      <c r="J18" s="271">
        <v>33</v>
      </c>
      <c r="K18" s="272"/>
      <c r="L18" s="282">
        <v>1</v>
      </c>
    </row>
    <row r="19" spans="2:12" ht="22.5">
      <c r="B19" s="283" t="s">
        <v>717</v>
      </c>
      <c r="C19" s="295" t="s">
        <v>623</v>
      </c>
      <c r="D19" s="292"/>
      <c r="E19" s="268"/>
      <c r="F19" s="268"/>
      <c r="G19" s="268" t="s">
        <v>142</v>
      </c>
      <c r="H19" s="269"/>
      <c r="I19" s="270"/>
      <c r="J19" s="271">
        <v>2</v>
      </c>
      <c r="K19" s="272"/>
      <c r="L19" s="284">
        <v>6.0600000000000001E-2</v>
      </c>
    </row>
    <row r="20" spans="2:12" ht="22.5">
      <c r="B20" s="283" t="s">
        <v>190</v>
      </c>
      <c r="C20" s="295" t="s">
        <v>724</v>
      </c>
      <c r="D20" s="292"/>
      <c r="E20" s="268" t="s">
        <v>142</v>
      </c>
      <c r="F20" s="268"/>
      <c r="G20" s="268"/>
      <c r="H20" s="269"/>
      <c r="I20" s="270"/>
      <c r="J20" s="271">
        <v>11</v>
      </c>
      <c r="K20" s="272"/>
      <c r="L20" s="284">
        <v>0.33329999999999999</v>
      </c>
    </row>
    <row r="21" spans="2:12">
      <c r="B21" s="283" t="s">
        <v>190</v>
      </c>
      <c r="C21" s="295" t="s">
        <v>725</v>
      </c>
      <c r="D21" s="292"/>
      <c r="E21" s="268"/>
      <c r="F21" s="268"/>
      <c r="G21" s="268" t="s">
        <v>142</v>
      </c>
      <c r="H21" s="269"/>
      <c r="I21" s="270"/>
      <c r="J21" s="271">
        <v>2</v>
      </c>
      <c r="K21" s="272"/>
      <c r="L21" s="284">
        <v>6.0600000000000001E-2</v>
      </c>
    </row>
    <row r="22" spans="2:12">
      <c r="B22" s="283" t="s">
        <v>71</v>
      </c>
      <c r="C22" s="295" t="s">
        <v>72</v>
      </c>
      <c r="D22" s="292" t="s">
        <v>142</v>
      </c>
      <c r="E22" s="268" t="s">
        <v>142</v>
      </c>
      <c r="F22" s="268" t="s">
        <v>142</v>
      </c>
      <c r="G22" s="268" t="s">
        <v>142</v>
      </c>
      <c r="H22" s="269"/>
      <c r="I22" s="270"/>
      <c r="J22" s="274">
        <v>33</v>
      </c>
      <c r="K22" s="272"/>
      <c r="L22" s="282">
        <v>1</v>
      </c>
    </row>
    <row r="23" spans="2:12" ht="23.25" thickBot="1">
      <c r="B23" s="285" t="s">
        <v>728</v>
      </c>
      <c r="C23" s="296" t="s">
        <v>622</v>
      </c>
      <c r="D23" s="293" t="s">
        <v>142</v>
      </c>
      <c r="E23" s="286" t="s">
        <v>142</v>
      </c>
      <c r="F23" s="286" t="s">
        <v>142</v>
      </c>
      <c r="G23" s="286" t="s">
        <v>142</v>
      </c>
      <c r="H23" s="287"/>
      <c r="I23" s="288"/>
      <c r="J23" s="289">
        <v>33</v>
      </c>
      <c r="K23" s="286"/>
      <c r="L23" s="290">
        <v>1</v>
      </c>
    </row>
    <row r="24" spans="2:12">
      <c r="B24" s="222"/>
      <c r="C24" s="222"/>
      <c r="D24" s="222"/>
      <c r="E24" s="222"/>
      <c r="F24" s="222"/>
      <c r="G24" s="222"/>
      <c r="H24" s="222"/>
      <c r="I24" s="222"/>
      <c r="J24" s="222"/>
      <c r="K24" s="222"/>
      <c r="L24" s="222"/>
    </row>
    <row r="25" spans="2:12">
      <c r="B25" s="222"/>
      <c r="C25" s="222"/>
      <c r="D25" s="222"/>
      <c r="E25" s="222"/>
      <c r="F25" s="222"/>
      <c r="G25" s="222"/>
      <c r="H25" s="222"/>
      <c r="I25" s="222"/>
      <c r="J25" s="222"/>
      <c r="K25" s="222"/>
      <c r="L25" s="222"/>
    </row>
    <row r="26" spans="2:12">
      <c r="B26" s="222"/>
      <c r="C26" s="222"/>
      <c r="D26" s="222"/>
      <c r="E26" s="222"/>
      <c r="F26" s="222"/>
      <c r="G26" s="222"/>
      <c r="H26" s="222"/>
      <c r="I26" s="222"/>
      <c r="J26" s="222"/>
      <c r="K26" s="222"/>
      <c r="L26" s="222"/>
    </row>
    <row r="27" spans="2:12">
      <c r="B27" s="222"/>
      <c r="C27" s="222"/>
      <c r="D27" s="222"/>
      <c r="E27" s="222"/>
      <c r="F27" s="222"/>
      <c r="G27" s="222"/>
      <c r="H27" s="222"/>
      <c r="I27" s="222"/>
      <c r="J27" s="222"/>
      <c r="K27" s="222"/>
      <c r="L27" s="222"/>
    </row>
    <row r="28" spans="2:12">
      <c r="B28" s="222"/>
      <c r="C28" s="222"/>
      <c r="D28" s="222"/>
      <c r="E28" s="222"/>
      <c r="F28" s="222"/>
      <c r="G28" s="222"/>
      <c r="H28" s="222"/>
      <c r="I28" s="222"/>
      <c r="J28" s="222"/>
      <c r="K28" s="222"/>
      <c r="L28" s="222"/>
    </row>
    <row r="29" spans="2:12">
      <c r="B29" s="222"/>
      <c r="C29" s="222"/>
      <c r="D29" s="222"/>
      <c r="E29" s="222"/>
      <c r="F29" s="222"/>
      <c r="G29" s="222"/>
      <c r="H29" s="222"/>
      <c r="I29" s="222"/>
      <c r="J29" s="222"/>
      <c r="K29" s="222"/>
      <c r="L29" s="222"/>
    </row>
    <row r="30" spans="2:12">
      <c r="B30" s="222"/>
      <c r="C30" s="222"/>
      <c r="D30" s="222"/>
      <c r="E30" s="222"/>
      <c r="F30" s="222"/>
      <c r="G30" s="222"/>
      <c r="H30" s="222"/>
      <c r="I30" s="222"/>
      <c r="J30" s="222"/>
      <c r="K30" s="222"/>
      <c r="L30" s="222"/>
    </row>
    <row r="31" spans="2:12">
      <c r="B31" s="222"/>
      <c r="C31" s="222"/>
      <c r="D31" s="222"/>
      <c r="E31" s="222"/>
      <c r="F31" s="222"/>
      <c r="G31" s="222"/>
      <c r="H31" s="222"/>
      <c r="I31" s="222"/>
      <c r="J31" s="222"/>
      <c r="K31" s="222"/>
      <c r="L31" s="222"/>
    </row>
    <row r="32" spans="2:12">
      <c r="B32" s="222"/>
      <c r="C32" s="222"/>
      <c r="D32" s="222"/>
      <c r="E32" s="222"/>
      <c r="F32" s="222"/>
      <c r="G32" s="222"/>
      <c r="H32" s="222"/>
      <c r="I32" s="222"/>
      <c r="J32" s="222"/>
      <c r="K32" s="222"/>
      <c r="L32" s="222"/>
    </row>
    <row r="33" spans="2:12">
      <c r="B33" s="222"/>
      <c r="C33" s="222"/>
      <c r="D33" s="222"/>
      <c r="E33" s="222"/>
      <c r="F33" s="222"/>
      <c r="G33" s="222"/>
      <c r="H33" s="222"/>
      <c r="I33" s="222"/>
      <c r="J33" s="222"/>
      <c r="K33" s="222"/>
      <c r="L33" s="222"/>
    </row>
    <row r="34" spans="2:12">
      <c r="B34" s="222"/>
      <c r="C34" s="222"/>
      <c r="D34" s="222"/>
      <c r="E34" s="222"/>
      <c r="F34" s="222"/>
      <c r="G34" s="222"/>
      <c r="H34" s="222"/>
      <c r="I34" s="222"/>
      <c r="J34" s="222"/>
      <c r="K34" s="222"/>
      <c r="L34" s="222"/>
    </row>
    <row r="35" spans="2:12">
      <c r="B35" s="222"/>
      <c r="C35" s="222"/>
      <c r="D35" s="222"/>
      <c r="E35" s="222"/>
      <c r="F35" s="222"/>
      <c r="G35" s="222"/>
      <c r="H35" s="222"/>
      <c r="I35" s="222"/>
      <c r="J35" s="222"/>
      <c r="K35" s="222"/>
      <c r="L35" s="222"/>
    </row>
    <row r="36" spans="2:12">
      <c r="B36" s="222"/>
      <c r="C36" s="222"/>
      <c r="D36" s="222"/>
      <c r="E36" s="222"/>
      <c r="F36" s="222"/>
      <c r="G36" s="222"/>
      <c r="H36" s="222"/>
      <c r="I36" s="222"/>
      <c r="J36" s="222"/>
      <c r="K36" s="222"/>
      <c r="L36" s="222"/>
    </row>
    <row r="37" spans="2:12">
      <c r="B37" s="222"/>
      <c r="C37" s="222"/>
      <c r="D37" s="222"/>
      <c r="E37" s="222"/>
      <c r="F37" s="222"/>
      <c r="G37" s="222"/>
      <c r="H37" s="222"/>
      <c r="I37" s="222"/>
      <c r="J37" s="222"/>
      <c r="K37" s="222"/>
      <c r="L37" s="222"/>
    </row>
    <row r="38" spans="2:12">
      <c r="B38" s="222"/>
      <c r="C38" s="222"/>
      <c r="D38" s="222"/>
      <c r="E38" s="222"/>
      <c r="F38" s="222"/>
      <c r="G38" s="222"/>
      <c r="H38" s="222"/>
      <c r="I38" s="222"/>
      <c r="J38" s="222"/>
      <c r="K38" s="222"/>
      <c r="L38" s="222"/>
    </row>
    <row r="39" spans="2:12">
      <c r="B39" s="222"/>
      <c r="C39" s="222"/>
      <c r="D39" s="222"/>
      <c r="E39" s="222"/>
      <c r="F39" s="222"/>
      <c r="G39" s="222"/>
      <c r="H39" s="222"/>
      <c r="I39" s="222"/>
      <c r="J39" s="222"/>
      <c r="K39" s="222"/>
      <c r="L39" s="222"/>
    </row>
    <row r="40" spans="2:12">
      <c r="B40" s="222"/>
      <c r="C40" s="222"/>
      <c r="D40" s="222"/>
      <c r="E40" s="222"/>
      <c r="F40" s="222"/>
      <c r="G40" s="222"/>
      <c r="H40" s="222"/>
      <c r="I40" s="222"/>
      <c r="J40" s="222"/>
      <c r="K40" s="222"/>
      <c r="L40" s="222"/>
    </row>
    <row r="41" spans="2:12">
      <c r="B41" s="222"/>
      <c r="C41" s="222"/>
      <c r="D41" s="222"/>
      <c r="E41" s="222"/>
      <c r="F41" s="222"/>
      <c r="G41" s="222"/>
      <c r="H41" s="222"/>
      <c r="I41" s="222"/>
      <c r="J41" s="222"/>
      <c r="K41" s="222"/>
      <c r="L41" s="222"/>
    </row>
    <row r="42" spans="2:12">
      <c r="B42" s="222"/>
      <c r="C42" s="222"/>
      <c r="D42" s="222"/>
      <c r="E42" s="222"/>
      <c r="F42" s="222"/>
      <c r="G42" s="222"/>
      <c r="H42" s="222"/>
      <c r="I42" s="222"/>
      <c r="J42" s="222"/>
      <c r="K42" s="222"/>
      <c r="L42" s="222"/>
    </row>
    <row r="43" spans="2:12">
      <c r="B43" s="222"/>
      <c r="C43" s="222"/>
      <c r="D43" s="222"/>
      <c r="E43" s="222"/>
      <c r="F43" s="222"/>
      <c r="G43" s="222"/>
      <c r="H43" s="222"/>
      <c r="I43" s="222"/>
      <c r="J43" s="222"/>
      <c r="K43" s="222"/>
      <c r="L43" s="222"/>
    </row>
    <row r="44" spans="2:12">
      <c r="B44" s="222"/>
    </row>
    <row r="45" spans="2:12">
      <c r="B45" s="222"/>
    </row>
    <row r="46" spans="2:12">
      <c r="B46" s="222"/>
    </row>
    <row r="47" spans="2:12">
      <c r="B47" s="222"/>
    </row>
    <row r="48" spans="2:12">
      <c r="B48" s="222"/>
    </row>
    <row r="49" spans="2:2">
      <c r="B49" s="222"/>
    </row>
    <row r="50" spans="2:2">
      <c r="B50" s="222"/>
    </row>
    <row r="51" spans="2:2">
      <c r="B51" s="222"/>
    </row>
    <row r="52" spans="2:2">
      <c r="B52" s="222"/>
    </row>
    <row r="53" spans="2:2">
      <c r="B53" s="222"/>
    </row>
    <row r="54" spans="2:2">
      <c r="B54" s="222"/>
    </row>
    <row r="55" spans="2:2">
      <c r="B55" s="222"/>
    </row>
    <row r="56" spans="2:2">
      <c r="B56" s="222"/>
    </row>
    <row r="57" spans="2:2">
      <c r="B57" s="222"/>
    </row>
    <row r="58" spans="2:2">
      <c r="B58" s="222"/>
    </row>
    <row r="59" spans="2:2">
      <c r="B59" s="222"/>
    </row>
    <row r="60" spans="2:2">
      <c r="B60" s="222"/>
    </row>
    <row r="61" spans="2:2">
      <c r="B61" s="222"/>
    </row>
    <row r="62" spans="2:2">
      <c r="B62" s="222"/>
    </row>
    <row r="63" spans="2:2">
      <c r="B63" s="222"/>
    </row>
    <row r="64" spans="2:2">
      <c r="B64" s="222"/>
    </row>
    <row r="65" spans="2:2">
      <c r="B65" s="222"/>
    </row>
    <row r="66" spans="2:2">
      <c r="B66" s="222"/>
    </row>
    <row r="67" spans="2:2">
      <c r="B67" s="222"/>
    </row>
    <row r="68" spans="2:2">
      <c r="B68" s="222"/>
    </row>
    <row r="69" spans="2:2">
      <c r="B69" s="222"/>
    </row>
    <row r="70" spans="2:2">
      <c r="B70" s="222"/>
    </row>
    <row r="71" spans="2:2">
      <c r="B71" s="222"/>
    </row>
    <row r="72" spans="2:2">
      <c r="B72" s="222"/>
    </row>
    <row r="73" spans="2:2">
      <c r="B73" s="222"/>
    </row>
    <row r="74" spans="2:2">
      <c r="B74" s="222"/>
    </row>
    <row r="75" spans="2:2">
      <c r="B75" s="222"/>
    </row>
    <row r="76" spans="2:2">
      <c r="B76" s="222"/>
    </row>
  </sheetData>
  <mergeCells count="5">
    <mergeCell ref="D1:G1"/>
    <mergeCell ref="H1:K1"/>
    <mergeCell ref="B1:B2"/>
    <mergeCell ref="C1:C2"/>
    <mergeCell ref="L1:L2"/>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0"/>
  <sheetViews>
    <sheetView showGridLines="0" topLeftCell="K1" zoomScale="71" zoomScaleNormal="71" workbookViewId="0">
      <pane ySplit="10" topLeftCell="A11" activePane="bottomLeft" state="frozen"/>
      <selection activeCell="E1" sqref="E1"/>
      <selection pane="bottomLeft" activeCell="AD7" sqref="AD7:AE9"/>
    </sheetView>
  </sheetViews>
  <sheetFormatPr baseColWidth="10" defaultColWidth="9" defaultRowHeight="15.75"/>
  <cols>
    <col min="1" max="1" width="2.625" style="4" customWidth="1"/>
    <col min="2" max="2" width="22" style="4" customWidth="1"/>
    <col min="3" max="3" width="15.875" style="4" customWidth="1"/>
    <col min="4" max="4" width="27.375" style="2" customWidth="1"/>
    <col min="5" max="5" width="30.375" style="4" customWidth="1"/>
    <col min="6" max="6" width="6.5" style="4" customWidth="1"/>
    <col min="7" max="7" width="17.625" style="4" customWidth="1"/>
    <col min="8" max="8" width="17" style="4" customWidth="1"/>
    <col min="9" max="9" width="17.5" style="4" customWidth="1"/>
    <col min="10" max="10" width="21.875" style="4" customWidth="1"/>
    <col min="11" max="11" width="14.625" style="4" customWidth="1"/>
    <col min="12" max="12" width="16.125" style="4" customWidth="1"/>
    <col min="13" max="13" width="20.125" style="4" customWidth="1"/>
    <col min="14" max="15" width="6.625" style="4" customWidth="1"/>
    <col min="16" max="16" width="7" style="4" customWidth="1"/>
    <col min="17" max="17" width="8" style="4" customWidth="1"/>
    <col min="18" max="19" width="6.625" style="4" customWidth="1"/>
    <col min="20" max="20" width="21.375" style="4" customWidth="1"/>
    <col min="21" max="21" width="9.875" style="4" customWidth="1"/>
    <col min="22" max="22" width="5.125" style="4" customWidth="1"/>
    <col min="23" max="23" width="8.5" style="4" customWidth="1"/>
    <col min="24" max="24" width="21.375" style="4" customWidth="1"/>
    <col min="25" max="25" width="11.625" style="4" hidden="1" customWidth="1"/>
    <col min="26" max="28" width="16" style="4" customWidth="1"/>
    <col min="29" max="29" width="38.875" style="4" customWidth="1"/>
    <col min="30" max="30" width="24.625" style="4" customWidth="1"/>
    <col min="31" max="31" width="49.625" style="4" customWidth="1"/>
    <col min="32" max="16384" width="9" style="4"/>
  </cols>
  <sheetData>
    <row r="1" spans="1:31" ht="5.0999999999999996" hidden="1" customHeight="1"/>
    <row r="2" spans="1:31" s="259" customFormat="1" ht="25.5" hidden="1" customHeight="1">
      <c r="B2" s="575"/>
      <c r="C2" s="576"/>
      <c r="D2" s="576"/>
      <c r="E2" s="577"/>
      <c r="F2" s="584" t="s">
        <v>680</v>
      </c>
      <c r="G2" s="585"/>
      <c r="H2" s="585"/>
      <c r="I2" s="585"/>
      <c r="J2" s="585"/>
      <c r="K2" s="585"/>
      <c r="L2" s="585"/>
      <c r="M2" s="585"/>
      <c r="N2" s="585"/>
      <c r="O2" s="585"/>
      <c r="P2" s="585"/>
      <c r="Q2" s="585"/>
      <c r="R2" s="585"/>
      <c r="S2" s="585"/>
      <c r="T2" s="585"/>
      <c r="U2" s="585"/>
      <c r="V2" s="585"/>
      <c r="W2" s="585"/>
      <c r="X2" s="585"/>
      <c r="Y2" s="585"/>
      <c r="Z2" s="585"/>
      <c r="AA2" s="585"/>
      <c r="AB2" s="585"/>
      <c r="AC2" s="585"/>
      <c r="AD2" s="585"/>
      <c r="AE2" s="586"/>
    </row>
    <row r="3" spans="1:31" s="259" customFormat="1" ht="25.5" hidden="1" customHeight="1">
      <c r="B3" s="578"/>
      <c r="C3" s="579"/>
      <c r="D3" s="579"/>
      <c r="E3" s="580"/>
      <c r="F3" s="587"/>
      <c r="G3" s="588"/>
      <c r="H3" s="588"/>
      <c r="I3" s="588"/>
      <c r="J3" s="588"/>
      <c r="K3" s="588"/>
      <c r="L3" s="588"/>
      <c r="M3" s="588"/>
      <c r="N3" s="588"/>
      <c r="O3" s="588"/>
      <c r="P3" s="588"/>
      <c r="Q3" s="588"/>
      <c r="R3" s="588"/>
      <c r="S3" s="588"/>
      <c r="T3" s="588"/>
      <c r="U3" s="588"/>
      <c r="V3" s="588"/>
      <c r="W3" s="588"/>
      <c r="X3" s="588"/>
      <c r="Y3" s="588"/>
      <c r="Z3" s="588"/>
      <c r="AA3" s="588"/>
      <c r="AB3" s="588"/>
      <c r="AC3" s="588"/>
      <c r="AD3" s="588"/>
      <c r="AE3" s="589"/>
    </row>
    <row r="4" spans="1:31" s="259" customFormat="1" ht="25.5" hidden="1" customHeight="1">
      <c r="B4" s="581"/>
      <c r="C4" s="582"/>
      <c r="D4" s="582"/>
      <c r="E4" s="583"/>
      <c r="F4" s="590"/>
      <c r="G4" s="591"/>
      <c r="H4" s="591"/>
      <c r="I4" s="591"/>
      <c r="J4" s="591"/>
      <c r="K4" s="591"/>
      <c r="L4" s="591"/>
      <c r="M4" s="591"/>
      <c r="N4" s="591"/>
      <c r="O4" s="591"/>
      <c r="P4" s="591"/>
      <c r="Q4" s="591"/>
      <c r="R4" s="591"/>
      <c r="S4" s="591"/>
      <c r="T4" s="591"/>
      <c r="U4" s="591"/>
      <c r="V4" s="591"/>
      <c r="W4" s="591"/>
      <c r="X4" s="591"/>
      <c r="Y4" s="591"/>
      <c r="Z4" s="591"/>
      <c r="AA4" s="591"/>
      <c r="AB4" s="591"/>
      <c r="AC4" s="591"/>
      <c r="AD4" s="591"/>
      <c r="AE4" s="592"/>
    </row>
    <row r="5" spans="1:31" s="259" customFormat="1" ht="3.95" hidden="1" customHeight="1">
      <c r="B5" s="6"/>
      <c r="C5" s="7"/>
      <c r="D5" s="8"/>
      <c r="E5" s="7"/>
      <c r="F5" s="7"/>
      <c r="G5" s="7"/>
    </row>
    <row r="6" spans="1:31" s="262" customFormat="1" ht="55.5" hidden="1" customHeight="1">
      <c r="A6" s="261"/>
      <c r="B6" s="597" t="s">
        <v>20</v>
      </c>
      <c r="C6" s="598"/>
      <c r="D6" s="598"/>
      <c r="E6" s="598"/>
      <c r="F6" s="599"/>
      <c r="G6" s="597" t="s">
        <v>21</v>
      </c>
      <c r="H6" s="598"/>
      <c r="I6" s="598"/>
      <c r="J6" s="599"/>
      <c r="K6" s="597" t="s">
        <v>22</v>
      </c>
      <c r="L6" s="598"/>
      <c r="M6" s="599"/>
      <c r="N6" s="597" t="s">
        <v>23</v>
      </c>
      <c r="O6" s="598"/>
      <c r="P6" s="598"/>
      <c r="Q6" s="598"/>
      <c r="R6" s="598"/>
      <c r="S6" s="598"/>
      <c r="T6" s="599"/>
      <c r="U6" s="249" t="s">
        <v>24</v>
      </c>
      <c r="V6" s="597" t="s">
        <v>25</v>
      </c>
      <c r="W6" s="598"/>
      <c r="X6" s="598"/>
      <c r="Y6" s="599"/>
      <c r="Z6" s="597" t="s">
        <v>26</v>
      </c>
      <c r="AA6" s="598"/>
      <c r="AB6" s="598"/>
      <c r="AC6" s="598"/>
      <c r="AD6" s="599"/>
      <c r="AE6" s="487" t="s">
        <v>27</v>
      </c>
    </row>
    <row r="7" spans="1:31" s="623" customFormat="1" ht="31.5" customHeight="1">
      <c r="B7" s="634"/>
      <c r="C7" s="635"/>
      <c r="D7" s="636"/>
      <c r="E7" s="649" t="s">
        <v>856</v>
      </c>
      <c r="F7" s="650"/>
      <c r="G7" s="650"/>
      <c r="H7" s="650"/>
      <c r="I7" s="650"/>
      <c r="J7" s="650"/>
      <c r="K7" s="650"/>
      <c r="L7" s="650"/>
      <c r="M7" s="650"/>
      <c r="N7" s="650"/>
      <c r="O7" s="650"/>
      <c r="P7" s="650"/>
      <c r="Q7" s="650"/>
      <c r="R7" s="650"/>
      <c r="S7" s="650"/>
      <c r="T7" s="650"/>
      <c r="U7" s="650"/>
      <c r="V7" s="650"/>
      <c r="W7" s="650"/>
      <c r="X7" s="650"/>
      <c r="Y7" s="650"/>
      <c r="Z7" s="650"/>
      <c r="AA7" s="650"/>
      <c r="AB7" s="650"/>
      <c r="AC7" s="648"/>
      <c r="AD7" s="646" t="s">
        <v>549</v>
      </c>
      <c r="AE7" s="647" t="s">
        <v>858</v>
      </c>
    </row>
    <row r="8" spans="1:31" s="623" customFormat="1" ht="31.5" customHeight="1">
      <c r="B8" s="637"/>
      <c r="C8" s="632"/>
      <c r="D8" s="638"/>
      <c r="E8" s="651" t="s">
        <v>857</v>
      </c>
      <c r="F8" s="631"/>
      <c r="G8" s="631"/>
      <c r="H8" s="631"/>
      <c r="I8" s="631"/>
      <c r="J8" s="631"/>
      <c r="K8" s="631"/>
      <c r="L8" s="631"/>
      <c r="M8" s="631"/>
      <c r="N8" s="631"/>
      <c r="O8" s="631"/>
      <c r="P8" s="631"/>
      <c r="Q8" s="631"/>
      <c r="R8" s="631"/>
      <c r="S8" s="631"/>
      <c r="T8" s="631"/>
      <c r="U8" s="631"/>
      <c r="V8" s="631"/>
      <c r="W8" s="631"/>
      <c r="X8" s="631"/>
      <c r="Y8" s="631"/>
      <c r="Z8" s="631"/>
      <c r="AA8" s="631"/>
      <c r="AB8" s="631"/>
      <c r="AC8" s="652"/>
      <c r="AD8" s="642" t="s">
        <v>853</v>
      </c>
      <c r="AE8" s="643">
        <v>45450</v>
      </c>
    </row>
    <row r="9" spans="1:31" s="623" customFormat="1" ht="31.5" customHeight="1" thickBot="1">
      <c r="B9" s="639"/>
      <c r="C9" s="640"/>
      <c r="D9" s="641"/>
      <c r="E9" s="653"/>
      <c r="F9" s="633"/>
      <c r="G9" s="633"/>
      <c r="H9" s="633"/>
      <c r="I9" s="633"/>
      <c r="J9" s="633"/>
      <c r="K9" s="633"/>
      <c r="L9" s="633"/>
      <c r="M9" s="633"/>
      <c r="N9" s="633"/>
      <c r="O9" s="633"/>
      <c r="P9" s="633"/>
      <c r="Q9" s="633"/>
      <c r="R9" s="633"/>
      <c r="S9" s="633"/>
      <c r="T9" s="633"/>
      <c r="U9" s="633"/>
      <c r="V9" s="633"/>
      <c r="W9" s="633"/>
      <c r="X9" s="633"/>
      <c r="Y9" s="633"/>
      <c r="Z9" s="633"/>
      <c r="AA9" s="633"/>
      <c r="AB9" s="633"/>
      <c r="AC9" s="654"/>
      <c r="AD9" s="644" t="s">
        <v>855</v>
      </c>
      <c r="AE9" s="645" t="s">
        <v>854</v>
      </c>
    </row>
    <row r="10" spans="1:31" s="262" customFormat="1" ht="135" customHeight="1" thickBot="1">
      <c r="A10" s="261"/>
      <c r="B10" s="624" t="s">
        <v>29</v>
      </c>
      <c r="C10" s="625" t="s">
        <v>30</v>
      </c>
      <c r="D10" s="625" t="s">
        <v>31</v>
      </c>
      <c r="E10" s="626" t="s">
        <v>32</v>
      </c>
      <c r="F10" s="242" t="s">
        <v>34</v>
      </c>
      <c r="G10" s="624" t="s">
        <v>35</v>
      </c>
      <c r="H10" s="625" t="s">
        <v>36</v>
      </c>
      <c r="I10" s="625" t="s">
        <v>37</v>
      </c>
      <c r="J10" s="626" t="s">
        <v>38</v>
      </c>
      <c r="K10" s="624" t="s">
        <v>39</v>
      </c>
      <c r="L10" s="625" t="s">
        <v>40</v>
      </c>
      <c r="M10" s="626" t="s">
        <v>41</v>
      </c>
      <c r="N10" s="627" t="s">
        <v>42</v>
      </c>
      <c r="O10" s="628" t="s">
        <v>43</v>
      </c>
      <c r="P10" s="628" t="s">
        <v>44</v>
      </c>
      <c r="Q10" s="628" t="s">
        <v>45</v>
      </c>
      <c r="R10" s="628" t="s">
        <v>46</v>
      </c>
      <c r="S10" s="628" t="s">
        <v>47</v>
      </c>
      <c r="T10" s="629" t="s">
        <v>48</v>
      </c>
      <c r="U10" s="630" t="s">
        <v>49</v>
      </c>
      <c r="V10" s="627" t="s">
        <v>50</v>
      </c>
      <c r="W10" s="628" t="s">
        <v>51</v>
      </c>
      <c r="X10" s="626" t="s">
        <v>52</v>
      </c>
      <c r="Y10" s="247" t="s">
        <v>53</v>
      </c>
      <c r="Z10" s="627" t="s">
        <v>54</v>
      </c>
      <c r="AA10" s="628" t="s">
        <v>55</v>
      </c>
      <c r="AB10" s="625" t="s">
        <v>56</v>
      </c>
      <c r="AC10" s="625" t="s">
        <v>57</v>
      </c>
      <c r="AD10" s="629" t="s">
        <v>58</v>
      </c>
      <c r="AE10" s="622" t="s">
        <v>27</v>
      </c>
    </row>
    <row r="11" spans="1:31" s="229" customFormat="1" ht="241.5" customHeight="1" thickBot="1">
      <c r="B11" s="335" t="s">
        <v>710</v>
      </c>
      <c r="C11" s="336" t="s">
        <v>567</v>
      </c>
      <c r="D11" s="337" t="s">
        <v>731</v>
      </c>
      <c r="E11" s="338" t="s">
        <v>771</v>
      </c>
      <c r="F11" s="339" t="s">
        <v>62</v>
      </c>
      <c r="G11" s="335" t="s">
        <v>63</v>
      </c>
      <c r="H11" s="337" t="s">
        <v>624</v>
      </c>
      <c r="I11" s="337" t="s">
        <v>65</v>
      </c>
      <c r="J11" s="338" t="s">
        <v>772</v>
      </c>
      <c r="K11" s="340" t="s">
        <v>84</v>
      </c>
      <c r="L11" s="341" t="s">
        <v>594</v>
      </c>
      <c r="M11" s="342" t="s">
        <v>773</v>
      </c>
      <c r="N11" s="335" t="s">
        <v>613</v>
      </c>
      <c r="O11" s="337">
        <v>4</v>
      </c>
      <c r="P11" s="337">
        <v>3</v>
      </c>
      <c r="Q11" s="343" t="str">
        <f t="shared" ref="Q11" si="0">IF(P11&lt;=4,"BAJO",(IF(P11&lt;=8,"MEDIO",IF(P11&lt;=20,"ALTO",IF(P11&lt;=40,"MUY ALTO")))))</f>
        <v>BAJO</v>
      </c>
      <c r="R11" s="337">
        <v>25</v>
      </c>
      <c r="S11" s="337">
        <f t="shared" ref="S11" si="1">+R11*P11</f>
        <v>75</v>
      </c>
      <c r="T11" s="342" t="str">
        <f t="shared" ref="T11" si="2">IF(AND(S11&gt;1,S11&lt;=20),"IV",IF(AND(S11&gt;=40,S11&lt;=120),"III",IF(AND(S11&gt;=150,S11&lt;=500),"II",IF(AND(S11&gt;=600,S11&lt;=4000),"I","N.A"))))</f>
        <v>III</v>
      </c>
      <c r="U11" s="344"/>
      <c r="V11" s="345">
        <v>5</v>
      </c>
      <c r="W11" s="346">
        <v>6</v>
      </c>
      <c r="X11" s="346" t="s">
        <v>66</v>
      </c>
      <c r="Y11" s="347" t="s">
        <v>62</v>
      </c>
      <c r="Z11" s="348" t="s">
        <v>729</v>
      </c>
      <c r="AA11" s="348" t="s">
        <v>729</v>
      </c>
      <c r="AB11" s="349"/>
      <c r="AC11" s="348" t="s">
        <v>774</v>
      </c>
      <c r="AD11" s="348" t="s">
        <v>601</v>
      </c>
      <c r="AE11" s="477" t="s">
        <v>775</v>
      </c>
    </row>
    <row r="12" spans="1:31" s="229" customFormat="1" ht="241.5" customHeight="1" thickBot="1">
      <c r="B12" s="350" t="s">
        <v>710</v>
      </c>
      <c r="C12" s="351" t="s">
        <v>567</v>
      </c>
      <c r="D12" s="337" t="s">
        <v>731</v>
      </c>
      <c r="E12" s="352" t="s">
        <v>771</v>
      </c>
      <c r="F12" s="353" t="s">
        <v>62</v>
      </c>
      <c r="G12" s="350" t="s">
        <v>63</v>
      </c>
      <c r="H12" s="354" t="s">
        <v>776</v>
      </c>
      <c r="I12" s="354" t="s">
        <v>676</v>
      </c>
      <c r="J12" s="352" t="s">
        <v>772</v>
      </c>
      <c r="K12" s="355" t="s">
        <v>84</v>
      </c>
      <c r="L12" s="356" t="s">
        <v>84</v>
      </c>
      <c r="M12" s="342" t="s">
        <v>773</v>
      </c>
      <c r="N12" s="350" t="s">
        <v>613</v>
      </c>
      <c r="O12" s="354">
        <v>4</v>
      </c>
      <c r="P12" s="354">
        <v>3</v>
      </c>
      <c r="Q12" s="358" t="str">
        <f t="shared" ref="Q12" si="3">IF(P12&lt;=4,"BAJO",(IF(P12&lt;=8,"MEDIO",IF(P12&lt;=20,"ALTO",IF(P12&lt;=40,"MUY ALTO")))))</f>
        <v>BAJO</v>
      </c>
      <c r="R12" s="354">
        <v>25</v>
      </c>
      <c r="S12" s="354">
        <f t="shared" ref="S12" si="4">+R12*P12</f>
        <v>75</v>
      </c>
      <c r="T12" s="357" t="str">
        <f>IF(AND(S12&gt;1,S12&lt;=20),"IV",IF(AND(S12&gt;=40,S12&lt;=120),"III",IF(AND(S12&gt;=150,S12&lt;=500),"II",IF(AND(S12&gt;=600,S12&lt;=4000),"I","N.A"))))</f>
        <v>III</v>
      </c>
      <c r="U12" s="359" t="str">
        <f>IF(T12="II","Aceptable con control específico",(IF(T12="I","No aceptable",IF(T12="III","Mejorable",IF(T12="IV","Aceptable")))))</f>
        <v>Mejorable</v>
      </c>
      <c r="V12" s="345">
        <v>5</v>
      </c>
      <c r="W12" s="347">
        <v>2</v>
      </c>
      <c r="X12" s="347" t="s">
        <v>625</v>
      </c>
      <c r="Y12" s="347" t="s">
        <v>62</v>
      </c>
      <c r="Z12" s="360" t="s">
        <v>729</v>
      </c>
      <c r="AA12" s="360" t="s">
        <v>729</v>
      </c>
      <c r="AB12" s="361"/>
      <c r="AC12" s="348" t="s">
        <v>777</v>
      </c>
      <c r="AD12" s="360" t="s">
        <v>601</v>
      </c>
      <c r="AE12" s="477" t="s">
        <v>775</v>
      </c>
    </row>
    <row r="13" spans="1:31" s="229" customFormat="1" ht="241.5" customHeight="1" thickBot="1">
      <c r="B13" s="350" t="s">
        <v>710</v>
      </c>
      <c r="C13" s="351" t="s">
        <v>567</v>
      </c>
      <c r="D13" s="337" t="s">
        <v>731</v>
      </c>
      <c r="E13" s="352" t="s">
        <v>771</v>
      </c>
      <c r="F13" s="353" t="s">
        <v>62</v>
      </c>
      <c r="G13" s="350" t="s">
        <v>63</v>
      </c>
      <c r="H13" s="354" t="s">
        <v>68</v>
      </c>
      <c r="I13" s="354" t="s">
        <v>778</v>
      </c>
      <c r="J13" s="352" t="s">
        <v>779</v>
      </c>
      <c r="K13" s="355" t="s">
        <v>84</v>
      </c>
      <c r="L13" s="356" t="s">
        <v>69</v>
      </c>
      <c r="M13" s="357" t="s">
        <v>595</v>
      </c>
      <c r="N13" s="350" t="s">
        <v>613</v>
      </c>
      <c r="O13" s="354">
        <v>3</v>
      </c>
      <c r="P13" s="354">
        <v>3</v>
      </c>
      <c r="Q13" s="358" t="str">
        <f t="shared" ref="Q13" si="5">IF(P13&lt;=4,"BAJO",(IF(P13&lt;=8,"MEDIO",IF(P13&lt;=20,"ALTO",IF(P13&lt;=40,"MUY ALTO")))))</f>
        <v>BAJO</v>
      </c>
      <c r="R13" s="354">
        <v>25</v>
      </c>
      <c r="S13" s="354">
        <f t="shared" ref="S13" si="6">+R13*P13</f>
        <v>75</v>
      </c>
      <c r="T13" s="357" t="str">
        <f t="shared" ref="T13" si="7">IF(AND(S13&gt;1,S13&lt;=20),"IV",IF(AND(S13&gt;=40,S13&lt;=120),"III",IF(AND(S13&gt;=150,S13&lt;=500),"II",IF(AND(S13&gt;=600,S13&lt;=4000),"I","N.A"))))</f>
        <v>III</v>
      </c>
      <c r="U13" s="359" t="str">
        <f t="shared" ref="U13" si="8">IF(T13="II","Aceptable con control específico",(IF(T13="I","No aceptable",IF(T13="III","Mejorable",IF(T13="IV","Aceptable")))))</f>
        <v>Mejorable</v>
      </c>
      <c r="V13" s="345">
        <v>5</v>
      </c>
      <c r="W13" s="347">
        <v>8</v>
      </c>
      <c r="X13" s="347" t="s">
        <v>779</v>
      </c>
      <c r="Y13" s="347" t="s">
        <v>62</v>
      </c>
      <c r="Z13" s="360" t="s">
        <v>553</v>
      </c>
      <c r="AA13" s="360" t="s">
        <v>553</v>
      </c>
      <c r="AB13" s="361"/>
      <c r="AC13" s="348" t="s">
        <v>777</v>
      </c>
      <c r="AD13" s="360" t="s">
        <v>601</v>
      </c>
      <c r="AE13" s="477" t="s">
        <v>780</v>
      </c>
    </row>
    <row r="14" spans="1:31" s="229" customFormat="1" ht="241.5" customHeight="1" thickBot="1">
      <c r="B14" s="350" t="s">
        <v>710</v>
      </c>
      <c r="C14" s="351" t="s">
        <v>567</v>
      </c>
      <c r="D14" s="337" t="s">
        <v>731</v>
      </c>
      <c r="E14" s="352" t="s">
        <v>771</v>
      </c>
      <c r="F14" s="353" t="s">
        <v>62</v>
      </c>
      <c r="G14" s="350" t="s">
        <v>71</v>
      </c>
      <c r="H14" s="354" t="s">
        <v>72</v>
      </c>
      <c r="I14" s="354" t="s">
        <v>570</v>
      </c>
      <c r="J14" s="352" t="s">
        <v>781</v>
      </c>
      <c r="K14" s="355" t="s">
        <v>84</v>
      </c>
      <c r="L14" s="356" t="s">
        <v>84</v>
      </c>
      <c r="M14" s="357" t="s">
        <v>782</v>
      </c>
      <c r="N14" s="350" t="s">
        <v>613</v>
      </c>
      <c r="O14" s="354">
        <v>4</v>
      </c>
      <c r="P14" s="354">
        <v>4</v>
      </c>
      <c r="Q14" s="358" t="str">
        <f t="shared" ref="Q14" si="9">IF(P14&lt;=4,"BAJO",(IF(P14&lt;=8,"MEDIO",IF(P14&lt;=20,"ALTO",IF(P14&lt;=40,"MUY ALTO")))))</f>
        <v>BAJO</v>
      </c>
      <c r="R14" s="354">
        <v>25</v>
      </c>
      <c r="S14" s="354">
        <f t="shared" ref="S14" si="10">+R14*P14</f>
        <v>100</v>
      </c>
      <c r="T14" s="357" t="str">
        <f t="shared" ref="T14" si="11">IF(AND(S14&gt;1,S14&lt;=20),"IV",IF(AND(S14&gt;=40,S14&lt;=120),"III",IF(AND(S14&gt;=150,S14&lt;=500),"II",IF(AND(S14&gt;=600,S14&lt;=4000),"I","N.A"))))</f>
        <v>III</v>
      </c>
      <c r="U14" s="359" t="str">
        <f t="shared" ref="U14:U25" si="12">IF(T14="II","Aceptable con control específico",(IF(T14="I","No aceptable",IF(T14="III","Mejorable",IF(T14="IV","Aceptable")))))</f>
        <v>Mejorable</v>
      </c>
      <c r="V14" s="345">
        <v>5</v>
      </c>
      <c r="W14" s="347">
        <v>8</v>
      </c>
      <c r="X14" s="347" t="s">
        <v>597</v>
      </c>
      <c r="Y14" s="347" t="s">
        <v>62</v>
      </c>
      <c r="Z14" s="360" t="s">
        <v>729</v>
      </c>
      <c r="AA14" s="360" t="s">
        <v>729</v>
      </c>
      <c r="AB14" s="361"/>
      <c r="AC14" s="360" t="s">
        <v>783</v>
      </c>
      <c r="AD14" s="360" t="s">
        <v>601</v>
      </c>
      <c r="AE14" s="477" t="s">
        <v>76</v>
      </c>
    </row>
    <row r="15" spans="1:31" s="229" customFormat="1" ht="241.5" customHeight="1" thickBot="1">
      <c r="B15" s="350" t="s">
        <v>710</v>
      </c>
      <c r="C15" s="351" t="s">
        <v>567</v>
      </c>
      <c r="D15" s="337" t="s">
        <v>731</v>
      </c>
      <c r="E15" s="352" t="s">
        <v>771</v>
      </c>
      <c r="F15" s="353" t="s">
        <v>62</v>
      </c>
      <c r="G15" s="350" t="s">
        <v>77</v>
      </c>
      <c r="H15" s="354" t="s">
        <v>78</v>
      </c>
      <c r="I15" s="354" t="s">
        <v>778</v>
      </c>
      <c r="J15" s="352" t="s">
        <v>79</v>
      </c>
      <c r="K15" s="355" t="s">
        <v>84</v>
      </c>
      <c r="L15" s="356" t="s">
        <v>784</v>
      </c>
      <c r="M15" s="357" t="s">
        <v>84</v>
      </c>
      <c r="N15" s="350" t="s">
        <v>613</v>
      </c>
      <c r="O15" s="354">
        <v>4</v>
      </c>
      <c r="P15" s="354">
        <v>3</v>
      </c>
      <c r="Q15" s="358" t="str">
        <f t="shared" ref="Q15" si="13">IF(P15&lt;=4,"BAJO",(IF(P15&lt;=8,"MEDIO",IF(P15&lt;=20,"ALTO",IF(P15&lt;=40,"MUY ALTO")))))</f>
        <v>BAJO</v>
      </c>
      <c r="R15" s="354">
        <v>25</v>
      </c>
      <c r="S15" s="354">
        <f t="shared" ref="S15" si="14">+R15*P15</f>
        <v>75</v>
      </c>
      <c r="T15" s="357" t="str">
        <f t="shared" ref="T15" si="15">IF(AND(S15&gt;1,S15&lt;=20),"IV",IF(AND(S15&gt;=40,S15&lt;=120),"III",IF(AND(S15&gt;=150,S15&lt;=500),"II",IF(AND(S15&gt;=600,S15&lt;=4000),"I","N.A"))))</f>
        <v>III</v>
      </c>
      <c r="U15" s="359" t="str">
        <f t="shared" si="12"/>
        <v>Mejorable</v>
      </c>
      <c r="V15" s="345">
        <v>5</v>
      </c>
      <c r="W15" s="347">
        <v>8</v>
      </c>
      <c r="X15" s="347" t="s">
        <v>80</v>
      </c>
      <c r="Y15" s="347" t="s">
        <v>62</v>
      </c>
      <c r="Z15" s="360" t="s">
        <v>553</v>
      </c>
      <c r="AA15" s="360" t="s">
        <v>553</v>
      </c>
      <c r="AB15" s="360" t="s">
        <v>758</v>
      </c>
      <c r="AC15" s="361" t="s">
        <v>757</v>
      </c>
      <c r="AD15" s="360" t="s">
        <v>601</v>
      </c>
      <c r="AE15" s="477" t="s">
        <v>785</v>
      </c>
    </row>
    <row r="16" spans="1:31" s="229" customFormat="1" ht="241.5" customHeight="1" thickBot="1">
      <c r="B16" s="350" t="s">
        <v>710</v>
      </c>
      <c r="C16" s="351" t="s">
        <v>567</v>
      </c>
      <c r="D16" s="337" t="s">
        <v>731</v>
      </c>
      <c r="E16" s="352" t="s">
        <v>786</v>
      </c>
      <c r="F16" s="353" t="s">
        <v>62</v>
      </c>
      <c r="G16" s="350" t="s">
        <v>77</v>
      </c>
      <c r="H16" s="354" t="s">
        <v>629</v>
      </c>
      <c r="I16" s="354" t="s">
        <v>787</v>
      </c>
      <c r="J16" s="352" t="s">
        <v>79</v>
      </c>
      <c r="K16" s="355" t="s">
        <v>84</v>
      </c>
      <c r="L16" s="356" t="s">
        <v>84</v>
      </c>
      <c r="M16" s="357" t="s">
        <v>84</v>
      </c>
      <c r="N16" s="350" t="s">
        <v>613</v>
      </c>
      <c r="O16" s="354">
        <v>4</v>
      </c>
      <c r="P16" s="354">
        <v>2</v>
      </c>
      <c r="Q16" s="358" t="str">
        <f t="shared" ref="Q16" si="16">IF(P16&lt;=4,"BAJO",(IF(P16&lt;=8,"MEDIO",IF(P16&lt;=20,"ALTO",IF(P16&lt;=40,"MUY ALTO")))))</f>
        <v>BAJO</v>
      </c>
      <c r="R16" s="354">
        <v>10</v>
      </c>
      <c r="S16" s="354">
        <f t="shared" ref="S16" si="17">+R16*P16</f>
        <v>20</v>
      </c>
      <c r="T16" s="362" t="str">
        <f t="shared" ref="T16" si="18">IF(AND(S16&gt;1,S16&lt;=20),"IV",IF(AND(S16&gt;=40,S16&lt;=120),"III",IF(AND(S16&gt;=150,S16&lt;=500),"II",IF(AND(S16&gt;=600,S16&lt;=4000),"I","N.A"))))</f>
        <v>IV</v>
      </c>
      <c r="U16" s="359" t="str">
        <f t="shared" ref="U16" si="19">IF(T16="II","Aceptable con control específico",(IF(T16="I","No aceptable",IF(T16="III","Mejorable",IF(T16="IV","Aceptable")))))</f>
        <v>Aceptable</v>
      </c>
      <c r="V16" s="345">
        <v>5</v>
      </c>
      <c r="W16" s="347">
        <v>8</v>
      </c>
      <c r="X16" s="347" t="s">
        <v>630</v>
      </c>
      <c r="Y16" s="347" t="s">
        <v>62</v>
      </c>
      <c r="Z16" s="360" t="s">
        <v>553</v>
      </c>
      <c r="AA16" s="360" t="s">
        <v>553</v>
      </c>
      <c r="AB16" s="360"/>
      <c r="AC16" s="361" t="s">
        <v>756</v>
      </c>
      <c r="AD16" s="360" t="s">
        <v>788</v>
      </c>
      <c r="AE16" s="477" t="s">
        <v>785</v>
      </c>
    </row>
    <row r="17" spans="2:31" s="229" customFormat="1" ht="241.5" customHeight="1" thickBot="1">
      <c r="B17" s="350" t="s">
        <v>710</v>
      </c>
      <c r="C17" s="351" t="s">
        <v>567</v>
      </c>
      <c r="D17" s="337" t="s">
        <v>731</v>
      </c>
      <c r="E17" s="352" t="s">
        <v>786</v>
      </c>
      <c r="F17" s="353" t="s">
        <v>62</v>
      </c>
      <c r="G17" s="350" t="s">
        <v>77</v>
      </c>
      <c r="H17" s="363" t="s">
        <v>626</v>
      </c>
      <c r="I17" s="364" t="s">
        <v>627</v>
      </c>
      <c r="J17" s="352" t="s">
        <v>789</v>
      </c>
      <c r="K17" s="355" t="s">
        <v>84</v>
      </c>
      <c r="L17" s="356" t="s">
        <v>84</v>
      </c>
      <c r="M17" s="357" t="s">
        <v>84</v>
      </c>
      <c r="N17" s="350" t="s">
        <v>613</v>
      </c>
      <c r="O17" s="354">
        <v>4</v>
      </c>
      <c r="P17" s="354">
        <v>3</v>
      </c>
      <c r="Q17" s="358" t="str">
        <f t="shared" ref="Q17" si="20">IF(P17&lt;=4,"BAJO",(IF(P17&lt;=8,"MEDIO",IF(P17&lt;=20,"ALTO",IF(P17&lt;=40,"MUY ALTO")))))</f>
        <v>BAJO</v>
      </c>
      <c r="R17" s="354">
        <v>25</v>
      </c>
      <c r="S17" s="354">
        <f t="shared" ref="S17" si="21">+R17*P17</f>
        <v>75</v>
      </c>
      <c r="T17" s="357" t="str">
        <f t="shared" ref="T17" si="22">IF(AND(S17&gt;1,S17&lt;=20),"IV",IF(AND(S17&gt;=40,S17&lt;=120),"III",IF(AND(S17&gt;=150,S17&lt;=500),"II",IF(AND(S17&gt;=600,S17&lt;=4000),"I","N.A"))))</f>
        <v>III</v>
      </c>
      <c r="U17" s="359" t="str">
        <f t="shared" ref="U17" si="23">IF(T17="II","Aceptable con control específico",(IF(T17="I","No aceptable",IF(T17="III","Mejorable",IF(T17="IV","Aceptable")))))</f>
        <v>Mejorable</v>
      </c>
      <c r="V17" s="345">
        <v>5</v>
      </c>
      <c r="W17" s="347">
        <v>8</v>
      </c>
      <c r="X17" s="347" t="s">
        <v>628</v>
      </c>
      <c r="Y17" s="347" t="s">
        <v>62</v>
      </c>
      <c r="Z17" s="360" t="s">
        <v>553</v>
      </c>
      <c r="AA17" s="360" t="s">
        <v>553</v>
      </c>
      <c r="AB17" s="360"/>
      <c r="AC17" s="360" t="s">
        <v>790</v>
      </c>
      <c r="AD17" s="360" t="s">
        <v>601</v>
      </c>
      <c r="AE17" s="477" t="s">
        <v>785</v>
      </c>
    </row>
    <row r="18" spans="2:31" s="229" customFormat="1" ht="241.5" customHeight="1" thickBot="1">
      <c r="B18" s="350" t="s">
        <v>710</v>
      </c>
      <c r="C18" s="351" t="s">
        <v>567</v>
      </c>
      <c r="D18" s="337" t="s">
        <v>731</v>
      </c>
      <c r="E18" s="352" t="s">
        <v>791</v>
      </c>
      <c r="F18" s="353" t="s">
        <v>84</v>
      </c>
      <c r="G18" s="350" t="s">
        <v>85</v>
      </c>
      <c r="H18" s="354" t="s">
        <v>86</v>
      </c>
      <c r="I18" s="354" t="s">
        <v>87</v>
      </c>
      <c r="J18" s="352" t="s">
        <v>88</v>
      </c>
      <c r="K18" s="355" t="s">
        <v>84</v>
      </c>
      <c r="L18" s="356" t="s">
        <v>753</v>
      </c>
      <c r="M18" s="357" t="s">
        <v>751</v>
      </c>
      <c r="N18" s="350">
        <v>2</v>
      </c>
      <c r="O18" s="354">
        <v>4</v>
      </c>
      <c r="P18" s="354">
        <f t="shared" ref="P18:P25" si="24">+O18*N18</f>
        <v>8</v>
      </c>
      <c r="Q18" s="358" t="str">
        <f t="shared" ref="Q18:Q25" si="25">IF(P18&lt;=4,"BAJO",(IF(P18&lt;=8,"MEDIO",IF(P18&lt;=20,"ALTO",IF(P18&lt;=40,"MUY ALTO")))))</f>
        <v>MEDIO</v>
      </c>
      <c r="R18" s="354">
        <v>25</v>
      </c>
      <c r="S18" s="354">
        <f t="shared" ref="S18:S20" si="26">+R18*P18</f>
        <v>200</v>
      </c>
      <c r="T18" s="357" t="str">
        <f t="shared" ref="T18:T25" si="27">IF(AND(S18&gt;1,S18&lt;=20),"IV",IF(AND(S18&gt;=40,S18&lt;=120),"III",IF(AND(S18&gt;=150,S18&lt;=500),"II",IF(AND(S18&gt;=600,S18&lt;=4000),"I","N.A"))))</f>
        <v>II</v>
      </c>
      <c r="U18" s="359" t="str">
        <f t="shared" si="12"/>
        <v>Aceptable con control específico</v>
      </c>
      <c r="V18" s="345">
        <v>5</v>
      </c>
      <c r="W18" s="347">
        <v>1</v>
      </c>
      <c r="X18" s="347" t="s">
        <v>89</v>
      </c>
      <c r="Y18" s="347" t="s">
        <v>62</v>
      </c>
      <c r="Z18" s="360" t="s">
        <v>729</v>
      </c>
      <c r="AA18" s="360" t="s">
        <v>729</v>
      </c>
      <c r="AB18" s="361"/>
      <c r="AC18" s="360" t="s">
        <v>752</v>
      </c>
      <c r="AD18" s="360" t="s">
        <v>601</v>
      </c>
      <c r="AE18" s="477" t="s">
        <v>91</v>
      </c>
    </row>
    <row r="19" spans="2:31" s="229" customFormat="1" ht="241.5" customHeight="1" thickBot="1">
      <c r="B19" s="350" t="s">
        <v>710</v>
      </c>
      <c r="C19" s="351" t="s">
        <v>567</v>
      </c>
      <c r="D19" s="337" t="s">
        <v>731</v>
      </c>
      <c r="E19" s="352" t="s">
        <v>791</v>
      </c>
      <c r="F19" s="353" t="s">
        <v>84</v>
      </c>
      <c r="G19" s="350" t="s">
        <v>682</v>
      </c>
      <c r="H19" s="354" t="s">
        <v>92</v>
      </c>
      <c r="I19" s="354" t="s">
        <v>93</v>
      </c>
      <c r="J19" s="352" t="s">
        <v>94</v>
      </c>
      <c r="K19" s="355" t="s">
        <v>84</v>
      </c>
      <c r="L19" s="356" t="s">
        <v>84</v>
      </c>
      <c r="M19" s="357" t="s">
        <v>792</v>
      </c>
      <c r="N19" s="350">
        <v>2</v>
      </c>
      <c r="O19" s="354">
        <v>4</v>
      </c>
      <c r="P19" s="354">
        <f t="shared" si="24"/>
        <v>8</v>
      </c>
      <c r="Q19" s="358" t="str">
        <f t="shared" si="25"/>
        <v>MEDIO</v>
      </c>
      <c r="R19" s="354">
        <v>25</v>
      </c>
      <c r="S19" s="354">
        <v>200</v>
      </c>
      <c r="T19" s="357" t="str">
        <f>IF(AND(S19&gt;1,S19&lt;=20),"IV",IF(AND(S19&gt;=40,S19&lt;=120),"III",IF(AND(S19&gt;=150,S19&lt;=500),"II",IF(AND(S19&gt;=600,S19&lt;=4000),"I","N.A"))))</f>
        <v>II</v>
      </c>
      <c r="U19" s="359" t="str">
        <f t="shared" si="12"/>
        <v>Aceptable con control específico</v>
      </c>
      <c r="V19" s="345">
        <v>5</v>
      </c>
      <c r="W19" s="347">
        <v>1</v>
      </c>
      <c r="X19" s="347" t="s">
        <v>89</v>
      </c>
      <c r="Y19" s="347" t="s">
        <v>62</v>
      </c>
      <c r="Z19" s="360" t="s">
        <v>553</v>
      </c>
      <c r="AA19" s="360" t="s">
        <v>553</v>
      </c>
      <c r="AB19" s="361"/>
      <c r="AC19" s="360" t="s">
        <v>793</v>
      </c>
      <c r="AD19" s="360" t="s">
        <v>601</v>
      </c>
      <c r="AE19" s="477" t="s">
        <v>91</v>
      </c>
    </row>
    <row r="20" spans="2:31" s="229" customFormat="1" ht="241.5" customHeight="1" thickBot="1">
      <c r="B20" s="350" t="s">
        <v>710</v>
      </c>
      <c r="C20" s="351" t="s">
        <v>567</v>
      </c>
      <c r="D20" s="337" t="s">
        <v>731</v>
      </c>
      <c r="E20" s="352" t="s">
        <v>786</v>
      </c>
      <c r="F20" s="353" t="s">
        <v>62</v>
      </c>
      <c r="G20" s="350" t="s">
        <v>95</v>
      </c>
      <c r="H20" s="354" t="s">
        <v>96</v>
      </c>
      <c r="I20" s="354" t="s">
        <v>632</v>
      </c>
      <c r="J20" s="352" t="s">
        <v>794</v>
      </c>
      <c r="K20" s="355" t="s">
        <v>84</v>
      </c>
      <c r="L20" s="356" t="s">
        <v>84</v>
      </c>
      <c r="M20" s="357" t="s">
        <v>84</v>
      </c>
      <c r="N20" s="350">
        <v>2</v>
      </c>
      <c r="O20" s="354">
        <v>4</v>
      </c>
      <c r="P20" s="354">
        <f t="shared" si="24"/>
        <v>8</v>
      </c>
      <c r="Q20" s="358" t="str">
        <f t="shared" si="25"/>
        <v>MEDIO</v>
      </c>
      <c r="R20" s="354">
        <v>25</v>
      </c>
      <c r="S20" s="354">
        <f t="shared" si="26"/>
        <v>200</v>
      </c>
      <c r="T20" s="357" t="str">
        <f t="shared" si="27"/>
        <v>II</v>
      </c>
      <c r="U20" s="359" t="str">
        <f t="shared" si="12"/>
        <v>Aceptable con control específico</v>
      </c>
      <c r="V20" s="345">
        <v>5</v>
      </c>
      <c r="W20" s="347">
        <v>8</v>
      </c>
      <c r="X20" s="347" t="s">
        <v>119</v>
      </c>
      <c r="Y20" s="347" t="s">
        <v>62</v>
      </c>
      <c r="Z20" s="360" t="s">
        <v>729</v>
      </c>
      <c r="AA20" s="365" t="s">
        <v>637</v>
      </c>
      <c r="AB20" s="360" t="s">
        <v>711</v>
      </c>
      <c r="AC20" s="360" t="s">
        <v>754</v>
      </c>
      <c r="AD20" s="360" t="s">
        <v>601</v>
      </c>
      <c r="AE20" s="477" t="s">
        <v>785</v>
      </c>
    </row>
    <row r="21" spans="2:31" s="15" customFormat="1" ht="241.5" customHeight="1" thickBot="1">
      <c r="B21" s="350" t="s">
        <v>710</v>
      </c>
      <c r="C21" s="351" t="s">
        <v>567</v>
      </c>
      <c r="D21" s="337" t="s">
        <v>731</v>
      </c>
      <c r="E21" s="352" t="s">
        <v>98</v>
      </c>
      <c r="F21" s="353" t="s">
        <v>62</v>
      </c>
      <c r="G21" s="350" t="s">
        <v>205</v>
      </c>
      <c r="H21" s="366" t="s">
        <v>795</v>
      </c>
      <c r="I21" s="366" t="s">
        <v>796</v>
      </c>
      <c r="J21" s="352" t="s">
        <v>586</v>
      </c>
      <c r="K21" s="355" t="s">
        <v>84</v>
      </c>
      <c r="L21" s="356" t="s">
        <v>797</v>
      </c>
      <c r="M21" s="357" t="s">
        <v>755</v>
      </c>
      <c r="N21" s="350">
        <v>2</v>
      </c>
      <c r="O21" s="354">
        <v>4</v>
      </c>
      <c r="P21" s="354">
        <f t="shared" ref="P21" si="28">+O21*N21</f>
        <v>8</v>
      </c>
      <c r="Q21" s="358" t="str">
        <f t="shared" ref="Q21" si="29">IF(P21&lt;=4,"BAJO",(IF(P21&lt;=8,"MEDIO",IF(P21&lt;=20,"ALTO",IF(P21&lt;=40,"MUY ALTO")))))</f>
        <v>MEDIO</v>
      </c>
      <c r="R21" s="354">
        <v>10</v>
      </c>
      <c r="S21" s="354">
        <f t="shared" ref="S21" si="30">+R21*P21</f>
        <v>80</v>
      </c>
      <c r="T21" s="357" t="str">
        <f t="shared" ref="T21" si="31">IF(AND(S21&gt;1,S21&lt;=20),"IV",IF(AND(S21&gt;=40,S21&lt;=120),"III",IF(AND(S21&gt;=150,S21&lt;=500),"II",IF(AND(S21&gt;=600,S21&lt;=4000),"I","N.A"))))</f>
        <v>III</v>
      </c>
      <c r="U21" s="359" t="str">
        <f t="shared" ref="U21" si="32">IF(T21="II","Aceptable con control específico",(IF(T21="I","No aceptable",IF(T21="III","Mejorable",IF(T21="IV","Aceptable")))))</f>
        <v>Mejorable</v>
      </c>
      <c r="V21" s="345">
        <v>5</v>
      </c>
      <c r="W21" s="347">
        <v>8</v>
      </c>
      <c r="X21" s="347" t="s">
        <v>89</v>
      </c>
      <c r="Y21" s="347" t="s">
        <v>62</v>
      </c>
      <c r="Z21" s="360" t="s">
        <v>553</v>
      </c>
      <c r="AA21" s="360" t="s">
        <v>553</v>
      </c>
      <c r="AB21" s="360" t="s">
        <v>712</v>
      </c>
      <c r="AC21" s="360" t="s">
        <v>798</v>
      </c>
      <c r="AD21" s="360" t="s">
        <v>601</v>
      </c>
      <c r="AE21" s="477" t="s">
        <v>91</v>
      </c>
    </row>
    <row r="22" spans="2:31" s="15" customFormat="1" ht="241.5" customHeight="1" thickBot="1">
      <c r="B22" s="350" t="s">
        <v>710</v>
      </c>
      <c r="C22" s="351" t="s">
        <v>567</v>
      </c>
      <c r="D22" s="337" t="s">
        <v>731</v>
      </c>
      <c r="E22" s="352" t="s">
        <v>98</v>
      </c>
      <c r="F22" s="353" t="s">
        <v>62</v>
      </c>
      <c r="G22" s="350" t="s">
        <v>114</v>
      </c>
      <c r="H22" s="354" t="s">
        <v>634</v>
      </c>
      <c r="I22" s="365" t="s">
        <v>633</v>
      </c>
      <c r="J22" s="352" t="s">
        <v>799</v>
      </c>
      <c r="K22" s="355" t="s">
        <v>596</v>
      </c>
      <c r="L22" s="356" t="s">
        <v>84</v>
      </c>
      <c r="M22" s="357" t="s">
        <v>84</v>
      </c>
      <c r="N22" s="350">
        <v>2</v>
      </c>
      <c r="O22" s="354">
        <v>4</v>
      </c>
      <c r="P22" s="354">
        <f t="shared" ref="P22" si="33">+O22*N22</f>
        <v>8</v>
      </c>
      <c r="Q22" s="358" t="str">
        <f t="shared" ref="Q22" si="34">IF(P22&lt;=4,"BAJO",(IF(P22&lt;=8,"MEDIO",IF(P22&lt;=20,"ALTO",IF(P22&lt;=40,"MUY ALTO")))))</f>
        <v>MEDIO</v>
      </c>
      <c r="R22" s="354">
        <v>10</v>
      </c>
      <c r="S22" s="354">
        <f t="shared" ref="S22" si="35">+R22*P22</f>
        <v>80</v>
      </c>
      <c r="T22" s="357" t="str">
        <f t="shared" ref="T22" si="36">IF(AND(S22&gt;1,S22&lt;=20),"IV",IF(AND(S22&gt;=40,S22&lt;=120),"III",IF(AND(S22&gt;=150,S22&lt;=500),"II",IF(AND(S22&gt;=600,S22&lt;=4000),"I","N.A"))))</f>
        <v>III</v>
      </c>
      <c r="U22" s="359" t="str">
        <f t="shared" ref="U22" si="37">IF(T22="II","Aceptable con control específico",(IF(T22="I","No aceptable",IF(T22="III","Mejorable",IF(T22="IV","Aceptable")))))</f>
        <v>Mejorable</v>
      </c>
      <c r="V22" s="345">
        <v>5</v>
      </c>
      <c r="W22" s="347">
        <v>8</v>
      </c>
      <c r="X22" s="347" t="s">
        <v>636</v>
      </c>
      <c r="Y22" s="347" t="s">
        <v>62</v>
      </c>
      <c r="Z22" s="360" t="s">
        <v>553</v>
      </c>
      <c r="AA22" s="360" t="s">
        <v>553</v>
      </c>
      <c r="AB22" s="360" t="s">
        <v>600</v>
      </c>
      <c r="AC22" s="360" t="s">
        <v>800</v>
      </c>
      <c r="AD22" s="360" t="s">
        <v>601</v>
      </c>
      <c r="AE22" s="477" t="s">
        <v>91</v>
      </c>
    </row>
    <row r="23" spans="2:31" s="229" customFormat="1" ht="241.5" customHeight="1" thickBot="1">
      <c r="B23" s="350" t="s">
        <v>710</v>
      </c>
      <c r="C23" s="351" t="s">
        <v>567</v>
      </c>
      <c r="D23" s="337" t="s">
        <v>731</v>
      </c>
      <c r="E23" s="352" t="s">
        <v>98</v>
      </c>
      <c r="F23" s="353" t="s">
        <v>62</v>
      </c>
      <c r="G23" s="350" t="s">
        <v>103</v>
      </c>
      <c r="H23" s="354" t="s">
        <v>104</v>
      </c>
      <c r="I23" s="354" t="s">
        <v>105</v>
      </c>
      <c r="J23" s="352" t="s">
        <v>101</v>
      </c>
      <c r="K23" s="355" t="s">
        <v>596</v>
      </c>
      <c r="L23" s="356" t="s">
        <v>801</v>
      </c>
      <c r="M23" s="357" t="s">
        <v>852</v>
      </c>
      <c r="N23" s="350">
        <v>2</v>
      </c>
      <c r="O23" s="354">
        <v>2</v>
      </c>
      <c r="P23" s="354">
        <f>+O23*N23</f>
        <v>4</v>
      </c>
      <c r="Q23" s="358" t="str">
        <f>IF(P23&lt;=4,"BAJO",(IF(P23&lt;=8,"MEDIO",IF(P23&lt;=20,"ALTO",IF(P23&lt;=40,"MUY ALTO")))))</f>
        <v>BAJO</v>
      </c>
      <c r="R23" s="354">
        <v>100</v>
      </c>
      <c r="S23" s="354">
        <f>+R23*P23</f>
        <v>400</v>
      </c>
      <c r="T23" s="357" t="str">
        <f>IF(AND(S23&gt;1,S23&lt;=20),"IV",IF(AND(S23&gt;=40,S23&lt;=120),"III",IF(AND(S23&gt;=150,S23&lt;=500),"II",IF(AND(S23&gt;=600,S23&lt;=4000),"I","N.A"))))</f>
        <v>II</v>
      </c>
      <c r="U23" s="359" t="str">
        <f>IF(T23="II","Aceptable con control específico",(IF(T23="I","No aceptable",IF(T23="III","Mejorable",IF(T23="IV","Aceptable")))))</f>
        <v>Aceptable con control específico</v>
      </c>
      <c r="V23" s="485">
        <v>5</v>
      </c>
      <c r="W23" s="354">
        <v>8</v>
      </c>
      <c r="X23" s="354" t="s">
        <v>89</v>
      </c>
      <c r="Y23" s="354" t="s">
        <v>62</v>
      </c>
      <c r="Z23" s="356" t="s">
        <v>729</v>
      </c>
      <c r="AA23" s="356" t="s">
        <v>729</v>
      </c>
      <c r="AB23" s="356" t="s">
        <v>600</v>
      </c>
      <c r="AC23" s="356" t="s">
        <v>802</v>
      </c>
      <c r="AD23" s="356" t="s">
        <v>601</v>
      </c>
      <c r="AE23" s="486" t="s">
        <v>91</v>
      </c>
    </row>
    <row r="24" spans="2:31" s="229" customFormat="1" ht="241.5" customHeight="1" thickBot="1">
      <c r="B24" s="350" t="s">
        <v>710</v>
      </c>
      <c r="C24" s="351" t="s">
        <v>567</v>
      </c>
      <c r="D24" s="337" t="s">
        <v>731</v>
      </c>
      <c r="E24" s="352" t="s">
        <v>98</v>
      </c>
      <c r="F24" s="353" t="s">
        <v>62</v>
      </c>
      <c r="G24" s="350" t="s">
        <v>135</v>
      </c>
      <c r="H24" s="367" t="s">
        <v>760</v>
      </c>
      <c r="I24" s="367" t="s">
        <v>803</v>
      </c>
      <c r="J24" s="352" t="s">
        <v>759</v>
      </c>
      <c r="K24" s="355" t="s">
        <v>166</v>
      </c>
      <c r="L24" s="356" t="s">
        <v>762</v>
      </c>
      <c r="M24" s="357" t="s">
        <v>770</v>
      </c>
      <c r="N24" s="368">
        <v>6</v>
      </c>
      <c r="O24" s="368">
        <v>4</v>
      </c>
      <c r="P24" s="368">
        <v>20</v>
      </c>
      <c r="Q24" s="369" t="str">
        <f>IF(P24&lt;=4,"BAJO",(IF(P24&lt;=8,"MEDIO",IF(P24&lt;=20,"ALTO",IF(P24&lt;=40,"MUY ALTO")))))</f>
        <v>ALTO</v>
      </c>
      <c r="R24" s="368">
        <v>10</v>
      </c>
      <c r="S24" s="368">
        <v>4000</v>
      </c>
      <c r="T24" s="357" t="str">
        <f t="shared" ref="T24" si="38">IF(AND(S24&gt;1,S24&lt;=20),"IV",IF(AND(S24&gt;=40,S24&lt;=120),"III",IF(AND(S24&gt;=150,S24&lt;=500),"II",IF(AND(S24&gt;=600,S24&lt;=4000),"I","N.A"))))</f>
        <v>I</v>
      </c>
      <c r="U24" s="359" t="str">
        <f t="shared" ref="U24" si="39">IF(T24="II","Aceptable con control específico",(IF(T24="I","No aceptable",IF(T24="III","Mejorable",IF(T24="IV","Aceptable")))))</f>
        <v>No aceptable</v>
      </c>
      <c r="V24" s="345">
        <v>5</v>
      </c>
      <c r="W24" s="347">
        <v>8</v>
      </c>
      <c r="X24" s="347" t="s">
        <v>804</v>
      </c>
      <c r="Y24" s="347"/>
      <c r="Z24" s="360" t="s">
        <v>729</v>
      </c>
      <c r="AA24" s="360" t="s">
        <v>729</v>
      </c>
      <c r="AB24" s="360"/>
      <c r="AC24" s="347" t="s">
        <v>805</v>
      </c>
      <c r="AD24" s="356" t="s">
        <v>601</v>
      </c>
      <c r="AE24" s="477"/>
    </row>
    <row r="25" spans="2:31" s="229" customFormat="1" ht="241.5" customHeight="1" thickBot="1">
      <c r="B25" s="370" t="s">
        <v>710</v>
      </c>
      <c r="C25" s="371" t="s">
        <v>567</v>
      </c>
      <c r="D25" s="412" t="s">
        <v>731</v>
      </c>
      <c r="E25" s="372" t="s">
        <v>98</v>
      </c>
      <c r="F25" s="373" t="s">
        <v>62</v>
      </c>
      <c r="G25" s="370" t="s">
        <v>99</v>
      </c>
      <c r="H25" s="374" t="s">
        <v>672</v>
      </c>
      <c r="I25" s="374" t="s">
        <v>98</v>
      </c>
      <c r="J25" s="375" t="s">
        <v>640</v>
      </c>
      <c r="K25" s="376" t="s">
        <v>84</v>
      </c>
      <c r="L25" s="377" t="s">
        <v>84</v>
      </c>
      <c r="M25" s="378" t="s">
        <v>761</v>
      </c>
      <c r="N25" s="370">
        <v>2</v>
      </c>
      <c r="O25" s="374">
        <v>4</v>
      </c>
      <c r="P25" s="374">
        <f t="shared" si="24"/>
        <v>8</v>
      </c>
      <c r="Q25" s="379" t="str">
        <f t="shared" si="25"/>
        <v>MEDIO</v>
      </c>
      <c r="R25" s="374">
        <v>100</v>
      </c>
      <c r="S25" s="374">
        <f>+R25*P25</f>
        <v>800</v>
      </c>
      <c r="T25" s="378" t="str">
        <f t="shared" si="27"/>
        <v>I</v>
      </c>
      <c r="U25" s="380" t="str">
        <f t="shared" si="12"/>
        <v>No aceptable</v>
      </c>
      <c r="V25" s="478">
        <v>5</v>
      </c>
      <c r="W25" s="405">
        <v>8</v>
      </c>
      <c r="X25" s="405" t="s">
        <v>89</v>
      </c>
      <c r="Y25" s="405" t="s">
        <v>62</v>
      </c>
      <c r="Z25" s="408" t="s">
        <v>553</v>
      </c>
      <c r="AA25" s="408" t="s">
        <v>553</v>
      </c>
      <c r="AB25" s="479"/>
      <c r="AC25" s="408" t="s">
        <v>806</v>
      </c>
      <c r="AD25" s="408" t="s">
        <v>601</v>
      </c>
      <c r="AE25" s="480" t="s">
        <v>91</v>
      </c>
    </row>
    <row r="30" spans="2:31">
      <c r="I30" s="260"/>
    </row>
  </sheetData>
  <autoFilter ref="B10:AE25" xr:uid="{00000000-0009-0000-0000-000003000000}"/>
  <mergeCells count="11">
    <mergeCell ref="B7:D9"/>
    <mergeCell ref="E7:AC7"/>
    <mergeCell ref="E8:AC9"/>
    <mergeCell ref="Z6:AD6"/>
    <mergeCell ref="B2:E4"/>
    <mergeCell ref="F2:AE4"/>
    <mergeCell ref="B6:F6"/>
    <mergeCell ref="G6:J6"/>
    <mergeCell ref="K6:M6"/>
    <mergeCell ref="N6:T6"/>
    <mergeCell ref="V6:Y6"/>
  </mergeCells>
  <conditionalFormatting sqref="T11:T25">
    <cfRule type="cellIs" dxfId="14" priority="4" stopIfTrue="1" operator="equal">
      <formula>"I"</formula>
    </cfRule>
    <cfRule type="cellIs" dxfId="13" priority="5" stopIfTrue="1" operator="equal">
      <formula>"II"</formula>
    </cfRule>
    <cfRule type="cellIs" dxfId="12" priority="6" stopIfTrue="1" operator="equal">
      <formula>"III"</formula>
    </cfRule>
  </conditionalFormatting>
  <pageMargins left="0.27559055118110237" right="0.23622047244094491" top="0.74803149606299213" bottom="0.35433070866141736" header="0.31496062992125984" footer="0.31496062992125984"/>
  <pageSetup scale="22" fitToWidth="0" orientation="landscape" horizontalDpi="4294967292" verticalDpi="4294967292"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4"/>
  <sheetViews>
    <sheetView showGridLines="0" showRowColHeaders="0" topLeftCell="F1" zoomScale="70" zoomScaleNormal="70" workbookViewId="0">
      <selection activeCell="J11" sqref="J11"/>
    </sheetView>
  </sheetViews>
  <sheetFormatPr baseColWidth="10" defaultColWidth="9" defaultRowHeight="15.75"/>
  <cols>
    <col min="1" max="1" width="2.625" customWidth="1"/>
    <col min="2" max="2" width="14.875" style="1" customWidth="1"/>
    <col min="3" max="3" width="15.875" customWidth="1"/>
    <col min="4" max="4" width="21.625" style="2" customWidth="1"/>
    <col min="5" max="5" width="30.375" style="3" customWidth="1"/>
    <col min="6" max="6" width="6.5" style="4" customWidth="1"/>
    <col min="7" max="7" width="17.625" style="3" customWidth="1"/>
    <col min="8" max="8" width="17" style="3" customWidth="1"/>
    <col min="9" max="9" width="17.5" style="3" customWidth="1"/>
    <col min="10" max="10" width="21.875" style="3" customWidth="1"/>
    <col min="11" max="11" width="19.625" style="3" customWidth="1"/>
    <col min="12" max="12" width="16.125" style="3" customWidth="1"/>
    <col min="13" max="13" width="22.625" style="3" customWidth="1"/>
    <col min="14" max="17" width="6.625" style="3" customWidth="1"/>
    <col min="18" max="19" width="6.625" style="4" customWidth="1"/>
    <col min="20" max="20" width="5.5" style="4" customWidth="1"/>
    <col min="21" max="21" width="9.875" style="4" customWidth="1"/>
    <col min="22" max="22" width="5.125" style="4" customWidth="1"/>
    <col min="23" max="23" width="8.5" style="4" customWidth="1"/>
    <col min="24" max="24" width="21.375" style="3" customWidth="1"/>
    <col min="25" max="25" width="11.625" style="4" hidden="1" customWidth="1"/>
    <col min="26" max="27" width="16" style="3" customWidth="1"/>
    <col min="28" max="28" width="22.625" style="3" customWidth="1"/>
    <col min="29" max="29" width="38.875" style="3" customWidth="1"/>
    <col min="30" max="30" width="20.5" style="3" customWidth="1"/>
    <col min="31" max="31" width="61.625" customWidth="1"/>
    <col min="32" max="35" width="16.125" customWidth="1"/>
    <col min="36" max="245" width="11" customWidth="1"/>
  </cols>
  <sheetData>
    <row r="1" spans="1:35" ht="5.0999999999999996" customHeight="1" thickBot="1">
      <c r="F1" s="661" t="s">
        <v>856</v>
      </c>
      <c r="G1" s="661"/>
      <c r="H1" s="661"/>
      <c r="I1" s="661"/>
      <c r="J1" s="661"/>
      <c r="K1" s="661"/>
      <c r="L1" s="661"/>
      <c r="M1" s="661"/>
      <c r="N1" s="661"/>
      <c r="O1" s="661"/>
      <c r="P1" s="661"/>
      <c r="Q1" s="661"/>
      <c r="R1" s="661"/>
      <c r="S1" s="661"/>
      <c r="T1" s="661"/>
      <c r="U1" s="661"/>
      <c r="V1" s="661"/>
      <c r="W1" s="661"/>
      <c r="X1" s="661"/>
      <c r="Y1" s="661"/>
      <c r="Z1" s="661"/>
      <c r="AA1" s="661"/>
      <c r="AB1" s="661"/>
    </row>
    <row r="2" spans="1:35" s="5" customFormat="1" ht="25.5" customHeight="1">
      <c r="B2" s="575"/>
      <c r="C2" s="576"/>
      <c r="D2" s="576"/>
      <c r="E2" s="577"/>
      <c r="F2" s="662"/>
      <c r="G2" s="662"/>
      <c r="H2" s="662"/>
      <c r="I2" s="662"/>
      <c r="J2" s="662"/>
      <c r="K2" s="662"/>
      <c r="L2" s="662"/>
      <c r="M2" s="662"/>
      <c r="N2" s="662"/>
      <c r="O2" s="662"/>
      <c r="P2" s="662"/>
      <c r="Q2" s="662"/>
      <c r="R2" s="662"/>
      <c r="S2" s="662"/>
      <c r="T2" s="662"/>
      <c r="U2" s="662"/>
      <c r="V2" s="662"/>
      <c r="W2" s="662"/>
      <c r="X2" s="662"/>
      <c r="Y2" s="662"/>
      <c r="Z2" s="662"/>
      <c r="AA2" s="662"/>
      <c r="AB2" s="662"/>
      <c r="AC2" s="646" t="s">
        <v>549</v>
      </c>
      <c r="AD2" s="647" t="s">
        <v>858</v>
      </c>
    </row>
    <row r="3" spans="1:35" s="5" customFormat="1" ht="25.5" customHeight="1">
      <c r="B3" s="578"/>
      <c r="C3" s="579"/>
      <c r="D3" s="579"/>
      <c r="E3" s="580"/>
      <c r="F3" s="660" t="s">
        <v>857</v>
      </c>
      <c r="G3" s="655"/>
      <c r="H3" s="655"/>
      <c r="I3" s="655"/>
      <c r="J3" s="655"/>
      <c r="K3" s="655"/>
      <c r="L3" s="655"/>
      <c r="M3" s="655"/>
      <c r="N3" s="655"/>
      <c r="O3" s="655"/>
      <c r="P3" s="655"/>
      <c r="Q3" s="655"/>
      <c r="R3" s="655"/>
      <c r="S3" s="655"/>
      <c r="T3" s="655"/>
      <c r="U3" s="655"/>
      <c r="V3" s="655"/>
      <c r="W3" s="655"/>
      <c r="X3" s="655"/>
      <c r="Y3" s="655"/>
      <c r="Z3" s="655"/>
      <c r="AA3" s="655"/>
      <c r="AB3" s="656"/>
      <c r="AC3" s="642" t="s">
        <v>853</v>
      </c>
      <c r="AD3" s="643">
        <v>45450</v>
      </c>
    </row>
    <row r="4" spans="1:35" s="5" customFormat="1" ht="25.5" customHeight="1" thickBot="1">
      <c r="B4" s="581"/>
      <c r="C4" s="582"/>
      <c r="D4" s="582"/>
      <c r="E4" s="583"/>
      <c r="F4" s="657"/>
      <c r="G4" s="658"/>
      <c r="H4" s="658"/>
      <c r="I4" s="658"/>
      <c r="J4" s="658"/>
      <c r="K4" s="658"/>
      <c r="L4" s="658"/>
      <c r="M4" s="658"/>
      <c r="N4" s="658"/>
      <c r="O4" s="658"/>
      <c r="P4" s="658"/>
      <c r="Q4" s="658"/>
      <c r="R4" s="658"/>
      <c r="S4" s="658"/>
      <c r="T4" s="658"/>
      <c r="U4" s="658"/>
      <c r="V4" s="658"/>
      <c r="W4" s="658"/>
      <c r="X4" s="658"/>
      <c r="Y4" s="658"/>
      <c r="Z4" s="658"/>
      <c r="AA4" s="658"/>
      <c r="AB4" s="659"/>
      <c r="AC4" s="644" t="s">
        <v>855</v>
      </c>
      <c r="AD4" s="645" t="s">
        <v>854</v>
      </c>
    </row>
    <row r="5" spans="1:35" s="5" customFormat="1" ht="3.95" customHeight="1" thickBot="1">
      <c r="B5" s="6"/>
      <c r="C5" s="7"/>
      <c r="D5" s="8"/>
      <c r="E5" s="7"/>
      <c r="F5" s="7"/>
      <c r="G5" s="7"/>
    </row>
    <row r="6" spans="1:35" s="10" customFormat="1" ht="55.5" customHeight="1" thickBot="1">
      <c r="A6" s="261"/>
      <c r="B6" s="571" t="s">
        <v>20</v>
      </c>
      <c r="C6" s="572"/>
      <c r="D6" s="572"/>
      <c r="E6" s="572"/>
      <c r="F6" s="573"/>
      <c r="G6" s="571" t="s">
        <v>21</v>
      </c>
      <c r="H6" s="572"/>
      <c r="I6" s="572"/>
      <c r="J6" s="573"/>
      <c r="K6" s="571" t="s">
        <v>22</v>
      </c>
      <c r="L6" s="572"/>
      <c r="M6" s="573"/>
      <c r="N6" s="571" t="s">
        <v>23</v>
      </c>
      <c r="O6" s="572"/>
      <c r="P6" s="572"/>
      <c r="Q6" s="572"/>
      <c r="R6" s="572"/>
      <c r="S6" s="572"/>
      <c r="T6" s="573"/>
      <c r="U6" s="237" t="s">
        <v>24</v>
      </c>
      <c r="V6" s="571" t="s">
        <v>25</v>
      </c>
      <c r="W6" s="572"/>
      <c r="X6" s="572"/>
      <c r="Y6" s="573"/>
      <c r="Z6" s="571" t="s">
        <v>26</v>
      </c>
      <c r="AA6" s="572"/>
      <c r="AB6" s="572"/>
      <c r="AC6" s="572"/>
      <c r="AD6" s="573"/>
    </row>
    <row r="7" spans="1:35" s="10" customFormat="1" ht="135" customHeight="1" thickBot="1">
      <c r="A7" s="261"/>
      <c r="B7" s="239" t="s">
        <v>29</v>
      </c>
      <c r="C7" s="240" t="s">
        <v>30</v>
      </c>
      <c r="D7" s="240" t="s">
        <v>31</v>
      </c>
      <c r="E7" s="241" t="s">
        <v>32</v>
      </c>
      <c r="F7" s="242" t="s">
        <v>34</v>
      </c>
      <c r="G7" s="239" t="s">
        <v>35</v>
      </c>
      <c r="H7" s="240" t="s">
        <v>36</v>
      </c>
      <c r="I7" s="240" t="s">
        <v>37</v>
      </c>
      <c r="J7" s="241" t="s">
        <v>38</v>
      </c>
      <c r="K7" s="239" t="s">
        <v>39</v>
      </c>
      <c r="L7" s="240" t="s">
        <v>40</v>
      </c>
      <c r="M7" s="241" t="s">
        <v>41</v>
      </c>
      <c r="N7" s="243" t="s">
        <v>42</v>
      </c>
      <c r="O7" s="244" t="s">
        <v>43</v>
      </c>
      <c r="P7" s="244" t="s">
        <v>44</v>
      </c>
      <c r="Q7" s="244" t="s">
        <v>45</v>
      </c>
      <c r="R7" s="244" t="s">
        <v>46</v>
      </c>
      <c r="S7" s="244" t="s">
        <v>47</v>
      </c>
      <c r="T7" s="245" t="s">
        <v>48</v>
      </c>
      <c r="U7" s="246" t="s">
        <v>49</v>
      </c>
      <c r="V7" s="243" t="s">
        <v>50</v>
      </c>
      <c r="W7" s="244" t="s">
        <v>51</v>
      </c>
      <c r="X7" s="241" t="s">
        <v>52</v>
      </c>
      <c r="Y7" s="247" t="s">
        <v>53</v>
      </c>
      <c r="Z7" s="243" t="s">
        <v>54</v>
      </c>
      <c r="AA7" s="244" t="s">
        <v>55</v>
      </c>
      <c r="AB7" s="240" t="s">
        <v>56</v>
      </c>
      <c r="AC7" s="240" t="s">
        <v>57</v>
      </c>
      <c r="AD7" s="245" t="s">
        <v>58</v>
      </c>
    </row>
    <row r="8" spans="1:35" s="11" customFormat="1" ht="168.75" customHeight="1" thickBot="1">
      <c r="A8" s="229"/>
      <c r="B8" s="335" t="s">
        <v>571</v>
      </c>
      <c r="C8" s="336" t="s">
        <v>700</v>
      </c>
      <c r="D8" s="337" t="s">
        <v>732</v>
      </c>
      <c r="E8" s="338" t="s">
        <v>681</v>
      </c>
      <c r="F8" s="339" t="s">
        <v>62</v>
      </c>
      <c r="G8" s="335" t="s">
        <v>588</v>
      </c>
      <c r="H8" s="337" t="s">
        <v>604</v>
      </c>
      <c r="I8" s="341" t="s">
        <v>653</v>
      </c>
      <c r="J8" s="338" t="s">
        <v>589</v>
      </c>
      <c r="K8" s="340" t="s">
        <v>84</v>
      </c>
      <c r="L8" s="341" t="s">
        <v>656</v>
      </c>
      <c r="M8" s="342" t="s">
        <v>84</v>
      </c>
      <c r="N8" s="335" t="s">
        <v>613</v>
      </c>
      <c r="O8" s="337">
        <v>3</v>
      </c>
      <c r="P8" s="337">
        <v>3</v>
      </c>
      <c r="Q8" s="343" t="str">
        <f>IF(P8&lt;=4,"BAJO",(IF(P8&lt;=8,"MEDIO",IF(P8&lt;=20,"ALTO",IF(P8&lt;=40,"MUY ALTO")))))</f>
        <v>BAJO</v>
      </c>
      <c r="R8" s="337">
        <v>25</v>
      </c>
      <c r="S8" s="338">
        <f t="shared" ref="S8:S15" si="0">+R8*P8</f>
        <v>75</v>
      </c>
      <c r="T8" s="381" t="str">
        <f t="shared" ref="T8:T15" si="1">IF(AND(S8&gt;1,S8&lt;=20),"IV",IF(AND(S8&gt;=40,S8&lt;=120),"III",IF(AND(S8&gt;=150,S8&lt;=500),"II",IF(AND(S8&gt;=600,S8&lt;=4000),"I","N.A"))))</f>
        <v>III</v>
      </c>
      <c r="U8" s="344" t="str">
        <f t="shared" ref="U8:U15" si="2">IF(T8="II","Aceptable con control específico",(IF(T8="I","No aceptable",IF(T8="III","Mejorable",IF(T8="IV","Aceptable")))))</f>
        <v>Mejorable</v>
      </c>
      <c r="V8" s="382">
        <v>9</v>
      </c>
      <c r="W8" s="383">
        <v>4</v>
      </c>
      <c r="X8" s="384" t="s">
        <v>603</v>
      </c>
      <c r="Y8" s="385"/>
      <c r="Z8" s="386" t="s">
        <v>552</v>
      </c>
      <c r="AA8" s="387" t="s">
        <v>553</v>
      </c>
      <c r="AB8" s="387" t="s">
        <v>605</v>
      </c>
      <c r="AC8" s="387" t="s">
        <v>763</v>
      </c>
      <c r="AD8" s="391" t="s">
        <v>601</v>
      </c>
    </row>
    <row r="9" spans="1:35" s="11" customFormat="1" ht="158.25" customHeight="1" thickBot="1">
      <c r="A9" s="229"/>
      <c r="B9" s="350" t="s">
        <v>571</v>
      </c>
      <c r="C9" s="351" t="s">
        <v>700</v>
      </c>
      <c r="D9" s="337" t="s">
        <v>732</v>
      </c>
      <c r="E9" s="352" t="s">
        <v>681</v>
      </c>
      <c r="F9" s="353" t="s">
        <v>62</v>
      </c>
      <c r="G9" s="350" t="s">
        <v>588</v>
      </c>
      <c r="H9" s="354" t="s">
        <v>654</v>
      </c>
      <c r="I9" s="354" t="s">
        <v>655</v>
      </c>
      <c r="J9" s="352" t="s">
        <v>590</v>
      </c>
      <c r="K9" s="355" t="s">
        <v>84</v>
      </c>
      <c r="L9" s="356" t="s">
        <v>84</v>
      </c>
      <c r="M9" s="357" t="s">
        <v>607</v>
      </c>
      <c r="N9" s="350" t="s">
        <v>613</v>
      </c>
      <c r="O9" s="354">
        <v>2</v>
      </c>
      <c r="P9" s="354">
        <v>2</v>
      </c>
      <c r="Q9" s="358" t="str">
        <f t="shared" ref="Q9:Q15" si="3">IF(P9&lt;=4,"BAJO",(IF(P9&lt;=8,"MEDIO",IF(P9&lt;=20,"ALTO",IF(P9&lt;=40,"MUY ALTO")))))</f>
        <v>BAJO</v>
      </c>
      <c r="R9" s="354">
        <v>25</v>
      </c>
      <c r="S9" s="352">
        <f t="shared" si="0"/>
        <v>50</v>
      </c>
      <c r="T9" s="389" t="str">
        <f t="shared" si="1"/>
        <v>III</v>
      </c>
      <c r="U9" s="359" t="str">
        <f t="shared" si="2"/>
        <v>Mejorable</v>
      </c>
      <c r="V9" s="382">
        <v>9</v>
      </c>
      <c r="W9" s="347">
        <v>4</v>
      </c>
      <c r="X9" s="352" t="s">
        <v>590</v>
      </c>
      <c r="Y9" s="385"/>
      <c r="Z9" s="390" t="s">
        <v>552</v>
      </c>
      <c r="AA9" s="360" t="s">
        <v>553</v>
      </c>
      <c r="AB9" s="360" t="s">
        <v>605</v>
      </c>
      <c r="AC9" s="360" t="s">
        <v>764</v>
      </c>
      <c r="AD9" s="391" t="s">
        <v>601</v>
      </c>
      <c r="AE9" s="473"/>
      <c r="AF9" s="473"/>
      <c r="AG9" s="473"/>
      <c r="AH9" s="473"/>
      <c r="AI9" s="474"/>
    </row>
    <row r="10" spans="1:35" s="11" customFormat="1" ht="129.75" customHeight="1" thickBot="1">
      <c r="A10" s="229"/>
      <c r="B10" s="350" t="s">
        <v>571</v>
      </c>
      <c r="C10" s="351" t="s">
        <v>700</v>
      </c>
      <c r="D10" s="337" t="s">
        <v>732</v>
      </c>
      <c r="E10" s="352" t="s">
        <v>681</v>
      </c>
      <c r="F10" s="353" t="s">
        <v>62</v>
      </c>
      <c r="G10" s="350" t="s">
        <v>393</v>
      </c>
      <c r="H10" s="354" t="s">
        <v>569</v>
      </c>
      <c r="I10" s="354" t="s">
        <v>569</v>
      </c>
      <c r="J10" s="352" t="s">
        <v>660</v>
      </c>
      <c r="K10" s="355" t="s">
        <v>84</v>
      </c>
      <c r="L10" s="356" t="s">
        <v>84</v>
      </c>
      <c r="M10" s="352" t="s">
        <v>833</v>
      </c>
      <c r="N10" s="350" t="s">
        <v>614</v>
      </c>
      <c r="O10" s="354">
        <v>3</v>
      </c>
      <c r="P10" s="354">
        <v>3</v>
      </c>
      <c r="Q10" s="358" t="str">
        <f t="shared" si="3"/>
        <v>BAJO</v>
      </c>
      <c r="R10" s="354">
        <v>25</v>
      </c>
      <c r="S10" s="352">
        <f t="shared" si="0"/>
        <v>75</v>
      </c>
      <c r="T10" s="392" t="str">
        <f t="shared" si="1"/>
        <v>III</v>
      </c>
      <c r="U10" s="359" t="str">
        <f t="shared" si="2"/>
        <v>Mejorable</v>
      </c>
      <c r="V10" s="382">
        <v>9</v>
      </c>
      <c r="W10" s="347">
        <v>4</v>
      </c>
      <c r="X10" s="393" t="s">
        <v>572</v>
      </c>
      <c r="Y10" s="385"/>
      <c r="Z10" s="390" t="s">
        <v>729</v>
      </c>
      <c r="AA10" s="360" t="s">
        <v>553</v>
      </c>
      <c r="AB10" s="360" t="s">
        <v>84</v>
      </c>
      <c r="AC10" s="347" t="s">
        <v>765</v>
      </c>
      <c r="AD10" s="393" t="s">
        <v>661</v>
      </c>
      <c r="AE10" s="473"/>
      <c r="AF10" s="473"/>
      <c r="AG10" s="473"/>
      <c r="AH10" s="473"/>
      <c r="AI10" s="474"/>
    </row>
    <row r="11" spans="1:35" s="11" customFormat="1" ht="137.25" customHeight="1" thickBot="1">
      <c r="A11" s="229"/>
      <c r="B11" s="350" t="s">
        <v>571</v>
      </c>
      <c r="C11" s="351" t="s">
        <v>700</v>
      </c>
      <c r="D11" s="337" t="s">
        <v>732</v>
      </c>
      <c r="E11" s="352" t="s">
        <v>681</v>
      </c>
      <c r="F11" s="353" t="s">
        <v>62</v>
      </c>
      <c r="G11" s="350" t="s">
        <v>588</v>
      </c>
      <c r="H11" s="354" t="s">
        <v>657</v>
      </c>
      <c r="I11" s="367" t="s">
        <v>658</v>
      </c>
      <c r="J11" s="352" t="s">
        <v>573</v>
      </c>
      <c r="K11" s="355" t="s">
        <v>84</v>
      </c>
      <c r="L11" s="356" t="s">
        <v>84</v>
      </c>
      <c r="M11" s="357" t="s">
        <v>84</v>
      </c>
      <c r="N11" s="350" t="s">
        <v>613</v>
      </c>
      <c r="O11" s="354">
        <v>2</v>
      </c>
      <c r="P11" s="354">
        <v>2</v>
      </c>
      <c r="Q11" s="358" t="str">
        <f t="shared" ref="Q11:Q13" si="4">IF(P11&lt;=4,"BAJO",(IF(P11&lt;=8,"MEDIO",IF(P11&lt;=20,"ALTO",IF(P11&lt;=40,"MUY ALTO")))))</f>
        <v>BAJO</v>
      </c>
      <c r="R11" s="354">
        <v>25</v>
      </c>
      <c r="S11" s="352">
        <f t="shared" ref="S11:S13" si="5">+R11*P11</f>
        <v>50</v>
      </c>
      <c r="T11" s="389" t="str">
        <f t="shared" ref="T11:T13" si="6">IF(AND(S11&gt;1,S11&lt;=20),"IV",IF(AND(S11&gt;=40,S11&lt;=120),"III",IF(AND(S11&gt;=150,S11&lt;=500),"II",IF(AND(S11&gt;=600,S11&lt;=4000),"I","N.A"))))</f>
        <v>III</v>
      </c>
      <c r="U11" s="359" t="str">
        <f t="shared" ref="U11" si="7">IF(T11="II","Aceptable con control específico",(IF(T11="I","No aceptable",IF(T11="III","Mejorable",IF(T11="IV","Aceptable")))))</f>
        <v>Mejorable</v>
      </c>
      <c r="V11" s="382">
        <v>9</v>
      </c>
      <c r="W11" s="347">
        <v>4</v>
      </c>
      <c r="X11" s="352" t="s">
        <v>659</v>
      </c>
      <c r="Y11" s="385"/>
      <c r="Z11" s="390" t="s">
        <v>729</v>
      </c>
      <c r="AA11" s="360" t="s">
        <v>553</v>
      </c>
      <c r="AB11" s="360" t="s">
        <v>84</v>
      </c>
      <c r="AC11" s="360" t="s">
        <v>701</v>
      </c>
      <c r="AD11" s="391" t="s">
        <v>601</v>
      </c>
      <c r="AE11" s="473"/>
      <c r="AF11" s="473"/>
      <c r="AG11" s="473"/>
      <c r="AH11" s="473"/>
      <c r="AI11" s="474"/>
    </row>
    <row r="12" spans="1:35" s="11" customFormat="1" ht="152.25" customHeight="1" thickBot="1">
      <c r="A12" s="229"/>
      <c r="B12" s="350" t="s">
        <v>571</v>
      </c>
      <c r="C12" s="351" t="s">
        <v>700</v>
      </c>
      <c r="D12" s="337" t="s">
        <v>732</v>
      </c>
      <c r="E12" s="352" t="s">
        <v>681</v>
      </c>
      <c r="F12" s="353" t="s">
        <v>62</v>
      </c>
      <c r="G12" s="350" t="s">
        <v>63</v>
      </c>
      <c r="H12" s="354" t="s">
        <v>624</v>
      </c>
      <c r="I12" s="367" t="s">
        <v>677</v>
      </c>
      <c r="J12" s="352" t="s">
        <v>702</v>
      </c>
      <c r="K12" s="355" t="s">
        <v>84</v>
      </c>
      <c r="L12" s="356" t="s">
        <v>84</v>
      </c>
      <c r="M12" s="357" t="s">
        <v>807</v>
      </c>
      <c r="N12" s="350" t="s">
        <v>613</v>
      </c>
      <c r="O12" s="354">
        <v>3</v>
      </c>
      <c r="P12" s="354">
        <v>3</v>
      </c>
      <c r="Q12" s="358" t="str">
        <f t="shared" si="4"/>
        <v>BAJO</v>
      </c>
      <c r="R12" s="354">
        <v>25</v>
      </c>
      <c r="S12" s="352">
        <f t="shared" si="5"/>
        <v>75</v>
      </c>
      <c r="T12" s="392" t="str">
        <f t="shared" si="6"/>
        <v>III</v>
      </c>
      <c r="U12" s="359" t="str">
        <f>IF(T12="II","Aceptable con control específico",(IF(T12="I","No aceptable",IF(T12="III","Mejorable",IF(T12="IV","Aceptable")))))</f>
        <v>Mejorable</v>
      </c>
      <c r="V12" s="382">
        <v>9</v>
      </c>
      <c r="W12" s="347">
        <v>4</v>
      </c>
      <c r="X12" s="393" t="s">
        <v>66</v>
      </c>
      <c r="Y12" s="385" t="s">
        <v>62</v>
      </c>
      <c r="Z12" s="390" t="s">
        <v>729</v>
      </c>
      <c r="AA12" s="360" t="s">
        <v>729</v>
      </c>
      <c r="AB12" s="360" t="s">
        <v>84</v>
      </c>
      <c r="AC12" s="360" t="s">
        <v>830</v>
      </c>
      <c r="AD12" s="391" t="s">
        <v>601</v>
      </c>
      <c r="AE12" s="473"/>
      <c r="AF12" s="473"/>
      <c r="AG12" s="473"/>
      <c r="AH12" s="473"/>
      <c r="AI12" s="474"/>
    </row>
    <row r="13" spans="1:35" s="11" customFormat="1" ht="158.25" customHeight="1" thickBot="1">
      <c r="A13" s="229"/>
      <c r="B13" s="350" t="s">
        <v>571</v>
      </c>
      <c r="C13" s="351" t="s">
        <v>700</v>
      </c>
      <c r="D13" s="354" t="s">
        <v>652</v>
      </c>
      <c r="E13" s="352" t="s">
        <v>681</v>
      </c>
      <c r="F13" s="353" t="s">
        <v>62</v>
      </c>
      <c r="G13" s="350" t="s">
        <v>581</v>
      </c>
      <c r="H13" s="394" t="s">
        <v>641</v>
      </c>
      <c r="I13" s="395" t="s">
        <v>703</v>
      </c>
      <c r="J13" s="352" t="s">
        <v>642</v>
      </c>
      <c r="K13" s="355" t="s">
        <v>166</v>
      </c>
      <c r="L13" s="356" t="s">
        <v>166</v>
      </c>
      <c r="M13" s="357" t="s">
        <v>807</v>
      </c>
      <c r="N13" s="350" t="s">
        <v>613</v>
      </c>
      <c r="O13" s="354">
        <v>2</v>
      </c>
      <c r="P13" s="354">
        <v>2</v>
      </c>
      <c r="Q13" s="358" t="str">
        <f t="shared" si="4"/>
        <v>BAJO</v>
      </c>
      <c r="R13" s="354">
        <v>25</v>
      </c>
      <c r="S13" s="352">
        <f t="shared" si="5"/>
        <v>50</v>
      </c>
      <c r="T13" s="396" t="str">
        <f t="shared" si="6"/>
        <v>III</v>
      </c>
      <c r="U13" s="359" t="str">
        <f t="shared" ref="U13" si="8">IF(T13="II","Aceptable con control específico",(IF(T13="I","No aceptable",IF(T13="III","Mejorable",IF(T13="IV","Aceptable")))))</f>
        <v>Mejorable</v>
      </c>
      <c r="V13" s="382">
        <v>9</v>
      </c>
      <c r="W13" s="347">
        <v>4</v>
      </c>
      <c r="X13" s="352" t="s">
        <v>678</v>
      </c>
      <c r="Y13" s="385"/>
      <c r="Z13" s="390" t="s">
        <v>729</v>
      </c>
      <c r="AA13" s="360" t="s">
        <v>553</v>
      </c>
      <c r="AB13" s="360" t="s">
        <v>831</v>
      </c>
      <c r="AC13" s="360" t="s">
        <v>832</v>
      </c>
      <c r="AD13" s="391" t="s">
        <v>601</v>
      </c>
      <c r="AE13" s="473"/>
      <c r="AF13" s="473"/>
      <c r="AG13" s="473"/>
      <c r="AH13" s="473"/>
      <c r="AI13" s="474"/>
    </row>
    <row r="14" spans="1:35" s="11" customFormat="1" ht="183.75" customHeight="1" thickBot="1">
      <c r="A14" s="229"/>
      <c r="B14" s="350" t="s">
        <v>571</v>
      </c>
      <c r="C14" s="351" t="s">
        <v>700</v>
      </c>
      <c r="D14" s="354" t="s">
        <v>652</v>
      </c>
      <c r="E14" s="352" t="s">
        <v>681</v>
      </c>
      <c r="F14" s="353" t="s">
        <v>62</v>
      </c>
      <c r="G14" s="350" t="s">
        <v>71</v>
      </c>
      <c r="H14" s="354" t="s">
        <v>72</v>
      </c>
      <c r="I14" s="354" t="s">
        <v>73</v>
      </c>
      <c r="J14" s="352" t="s">
        <v>808</v>
      </c>
      <c r="K14" s="355" t="s">
        <v>84</v>
      </c>
      <c r="L14" s="356" t="s">
        <v>84</v>
      </c>
      <c r="M14" s="357" t="s">
        <v>809</v>
      </c>
      <c r="N14" s="350" t="s">
        <v>613</v>
      </c>
      <c r="O14" s="354">
        <v>4</v>
      </c>
      <c r="P14" s="354">
        <v>4</v>
      </c>
      <c r="Q14" s="358" t="str">
        <f>IF(P14&lt;=4,"BAJO",(IF(P14&lt;=8,"MEDIO",IF(P14&lt;=20,"ALTO",IF(P14&lt;=40,"MUY ALTO")))))</f>
        <v>BAJO</v>
      </c>
      <c r="R14" s="354">
        <v>10</v>
      </c>
      <c r="S14" s="352">
        <f>+R14*P14</f>
        <v>40</v>
      </c>
      <c r="T14" s="392" t="str">
        <f>IF(AND(S14&gt;1,S14&lt;=20),"IV",IF(AND(S14&gt;=40,S14&lt;=120),"III",IF(AND(S14&gt;=150,S14&lt;=500),"II",IF(AND(S14&gt;=600,S14&lt;=4000),"I","N.A"))))</f>
        <v>III</v>
      </c>
      <c r="U14" s="359" t="str">
        <f>IF(T14="II","Aceptable con control específico",(IF(T14="I","No aceptable",IF(T14="III","Mejorable",IF(T14="IV","Aceptable")))))</f>
        <v>Mejorable</v>
      </c>
      <c r="V14" s="382">
        <v>9</v>
      </c>
      <c r="W14" s="347">
        <v>4</v>
      </c>
      <c r="X14" s="393" t="s">
        <v>597</v>
      </c>
      <c r="Y14" s="385" t="s">
        <v>62</v>
      </c>
      <c r="Z14" s="390" t="s">
        <v>729</v>
      </c>
      <c r="AA14" s="360" t="s">
        <v>553</v>
      </c>
      <c r="AB14" s="360" t="s">
        <v>84</v>
      </c>
      <c r="AC14" s="360" t="s">
        <v>810</v>
      </c>
      <c r="AD14" s="391" t="s">
        <v>601</v>
      </c>
      <c r="AE14" s="473"/>
      <c r="AF14" s="474"/>
      <c r="AG14" s="474"/>
      <c r="AH14" s="474"/>
      <c r="AI14" s="474"/>
    </row>
    <row r="15" spans="1:35" s="11" customFormat="1" ht="161.25" customHeight="1" thickBot="1">
      <c r="A15" s="229"/>
      <c r="B15" s="350" t="s">
        <v>571</v>
      </c>
      <c r="C15" s="351" t="s">
        <v>700</v>
      </c>
      <c r="D15" s="354" t="s">
        <v>733</v>
      </c>
      <c r="E15" s="352" t="s">
        <v>681</v>
      </c>
      <c r="F15" s="353" t="s">
        <v>62</v>
      </c>
      <c r="G15" s="350" t="s">
        <v>592</v>
      </c>
      <c r="H15" s="398" t="s">
        <v>721</v>
      </c>
      <c r="I15" s="398" t="s">
        <v>591</v>
      </c>
      <c r="J15" s="399" t="s">
        <v>591</v>
      </c>
      <c r="K15" s="400" t="s">
        <v>704</v>
      </c>
      <c r="L15" s="356" t="s">
        <v>84</v>
      </c>
      <c r="M15" s="357" t="s">
        <v>811</v>
      </c>
      <c r="N15" s="350">
        <v>2</v>
      </c>
      <c r="O15" s="354">
        <v>3</v>
      </c>
      <c r="P15" s="354">
        <f t="shared" ref="P15" si="9">+O15*N15</f>
        <v>6</v>
      </c>
      <c r="Q15" s="358" t="str">
        <f t="shared" si="3"/>
        <v>MEDIO</v>
      </c>
      <c r="R15" s="354">
        <v>10</v>
      </c>
      <c r="S15" s="352">
        <f t="shared" si="0"/>
        <v>60</v>
      </c>
      <c r="T15" s="389" t="str">
        <f t="shared" si="1"/>
        <v>III</v>
      </c>
      <c r="U15" s="359" t="str">
        <f t="shared" si="2"/>
        <v>Mejorable</v>
      </c>
      <c r="V15" s="382">
        <v>9</v>
      </c>
      <c r="W15" s="347">
        <v>4</v>
      </c>
      <c r="X15" s="399" t="s">
        <v>89</v>
      </c>
      <c r="Y15" s="385"/>
      <c r="Z15" s="390" t="s">
        <v>729</v>
      </c>
      <c r="AA15" s="360" t="s">
        <v>553</v>
      </c>
      <c r="AB15" s="360" t="s">
        <v>84</v>
      </c>
      <c r="AC15" s="360" t="s">
        <v>812</v>
      </c>
      <c r="AD15" s="391" t="s">
        <v>601</v>
      </c>
      <c r="AE15" s="473"/>
      <c r="AF15" s="474"/>
      <c r="AG15" s="474"/>
      <c r="AH15" s="474"/>
      <c r="AI15" s="474"/>
    </row>
    <row r="16" spans="1:35" s="11" customFormat="1" ht="129.75" customHeight="1" thickBot="1">
      <c r="A16" s="229"/>
      <c r="B16" s="350" t="s">
        <v>571</v>
      </c>
      <c r="C16" s="351" t="s">
        <v>700</v>
      </c>
      <c r="D16" s="354" t="s">
        <v>652</v>
      </c>
      <c r="E16" s="352" t="s">
        <v>681</v>
      </c>
      <c r="F16" s="353" t="s">
        <v>84</v>
      </c>
      <c r="G16" s="350" t="s">
        <v>592</v>
      </c>
      <c r="H16" s="398" t="s">
        <v>705</v>
      </c>
      <c r="I16" s="398" t="s">
        <v>813</v>
      </c>
      <c r="J16" s="352" t="s">
        <v>814</v>
      </c>
      <c r="K16" s="355" t="s">
        <v>84</v>
      </c>
      <c r="L16" s="356" t="s">
        <v>84</v>
      </c>
      <c r="M16" s="357" t="s">
        <v>84</v>
      </c>
      <c r="N16" s="350">
        <v>2</v>
      </c>
      <c r="O16" s="354">
        <v>2</v>
      </c>
      <c r="P16" s="354">
        <f t="shared" ref="P16" si="10">+O16*N16</f>
        <v>4</v>
      </c>
      <c r="Q16" s="358" t="str">
        <f t="shared" ref="Q16" si="11">IF(P16&lt;=4,"BAJO",(IF(P16&lt;=8,"MEDIO",IF(P16&lt;=20,"ALTO",IF(P16&lt;=40,"MUY ALTO")))))</f>
        <v>BAJO</v>
      </c>
      <c r="R16" s="354">
        <v>25</v>
      </c>
      <c r="S16" s="352">
        <f t="shared" ref="S16" si="12">+R16*P16</f>
        <v>100</v>
      </c>
      <c r="T16" s="392" t="str">
        <f t="shared" ref="T16" si="13">IF(AND(S16&gt;1,S16&lt;=20),"IV",IF(AND(S16&gt;=40,S16&lt;=120),"III",IF(AND(S16&gt;=150,S16&lt;=500),"II",IF(AND(S16&gt;=600,S16&lt;=4000),"I","N.A"))))</f>
        <v>III</v>
      </c>
      <c r="U16" s="359" t="str">
        <f t="shared" ref="U16" si="14">IF(T16="II","Aceptable con control específico",(IF(T16="I","No aceptable",IF(T16="III","Mejorable",IF(T16="IV","Aceptable")))))</f>
        <v>Mejorable</v>
      </c>
      <c r="V16" s="382">
        <v>9</v>
      </c>
      <c r="W16" s="347">
        <v>4</v>
      </c>
      <c r="X16" s="352" t="s">
        <v>814</v>
      </c>
      <c r="Y16" s="385" t="s">
        <v>62</v>
      </c>
      <c r="Z16" s="390" t="s">
        <v>729</v>
      </c>
      <c r="AA16" s="360" t="s">
        <v>553</v>
      </c>
      <c r="AB16" s="360" t="s">
        <v>599</v>
      </c>
      <c r="AC16" s="360" t="s">
        <v>815</v>
      </c>
      <c r="AD16" s="391" t="s">
        <v>601</v>
      </c>
      <c r="AE16" s="473"/>
      <c r="AF16" s="473"/>
      <c r="AG16" s="473"/>
      <c r="AH16" s="473"/>
      <c r="AI16" s="474"/>
    </row>
    <row r="17" spans="1:35" s="11" customFormat="1" ht="177.75" customHeight="1" thickBot="1">
      <c r="A17" s="229"/>
      <c r="B17" s="350" t="s">
        <v>571</v>
      </c>
      <c r="C17" s="351" t="s">
        <v>700</v>
      </c>
      <c r="D17" s="354" t="s">
        <v>652</v>
      </c>
      <c r="E17" s="352" t="s">
        <v>681</v>
      </c>
      <c r="F17" s="353" t="s">
        <v>62</v>
      </c>
      <c r="G17" s="350" t="s">
        <v>85</v>
      </c>
      <c r="H17" s="354" t="s">
        <v>86</v>
      </c>
      <c r="I17" s="354" t="s">
        <v>87</v>
      </c>
      <c r="J17" s="352" t="s">
        <v>664</v>
      </c>
      <c r="K17" s="355" t="s">
        <v>84</v>
      </c>
      <c r="L17" s="356" t="s">
        <v>84</v>
      </c>
      <c r="M17" s="357" t="s">
        <v>816</v>
      </c>
      <c r="N17" s="350">
        <v>2</v>
      </c>
      <c r="O17" s="354">
        <v>1</v>
      </c>
      <c r="P17" s="354">
        <f t="shared" ref="P17:P19" si="15">+O17*N17</f>
        <v>2</v>
      </c>
      <c r="Q17" s="358" t="str">
        <f t="shared" ref="Q17:Q19" si="16">IF(P17&lt;=4,"BAJO",(IF(P17&lt;=8,"MEDIO",IF(P17&lt;=20,"ALTO",IF(P17&lt;=40,"MUY ALTO")))))</f>
        <v>BAJO</v>
      </c>
      <c r="R17" s="354">
        <v>60</v>
      </c>
      <c r="S17" s="352">
        <f t="shared" ref="S17:S19" si="17">+R17*P17</f>
        <v>120</v>
      </c>
      <c r="T17" s="392" t="str">
        <f t="shared" ref="T17:T19" si="18">IF(AND(S17&gt;1,S17&lt;=20),"IV",IF(AND(S17&gt;=40,S17&lt;=120),"III",IF(AND(S17&gt;=150,S17&lt;=500),"II",IF(AND(S17&gt;=600,S17&lt;=4000),"I","N.A"))))</f>
        <v>III</v>
      </c>
      <c r="U17" s="359" t="str">
        <f t="shared" ref="U17:U19" si="19">IF(T17="II","Aceptable con control específico",(IF(T17="I","No aceptable",IF(T17="III","Mejorable",IF(T17="IV","Aceptable")))))</f>
        <v>Mejorable</v>
      </c>
      <c r="V17" s="382">
        <v>9</v>
      </c>
      <c r="W17" s="347">
        <v>4</v>
      </c>
      <c r="X17" s="393" t="s">
        <v>89</v>
      </c>
      <c r="Y17" s="385" t="s">
        <v>62</v>
      </c>
      <c r="Z17" s="390" t="s">
        <v>729</v>
      </c>
      <c r="AA17" s="360" t="s">
        <v>553</v>
      </c>
      <c r="AB17" s="360" t="s">
        <v>84</v>
      </c>
      <c r="AC17" s="360" t="s">
        <v>817</v>
      </c>
      <c r="AD17" s="391" t="s">
        <v>601</v>
      </c>
      <c r="AE17" s="473"/>
      <c r="AF17" s="473"/>
      <c r="AG17" s="473"/>
      <c r="AH17" s="473"/>
      <c r="AI17" s="474"/>
    </row>
    <row r="18" spans="1:35" s="11" customFormat="1" ht="177.75" customHeight="1" thickBot="1">
      <c r="A18" s="229"/>
      <c r="B18" s="350" t="s">
        <v>571</v>
      </c>
      <c r="C18" s="351" t="s">
        <v>700</v>
      </c>
      <c r="D18" s="354" t="s">
        <v>652</v>
      </c>
      <c r="E18" s="352" t="s">
        <v>681</v>
      </c>
      <c r="F18" s="353" t="s">
        <v>62</v>
      </c>
      <c r="G18" s="350" t="s">
        <v>682</v>
      </c>
      <c r="H18" s="354" t="s">
        <v>662</v>
      </c>
      <c r="I18" s="354" t="s">
        <v>665</v>
      </c>
      <c r="J18" s="352" t="s">
        <v>663</v>
      </c>
      <c r="K18" s="400" t="s">
        <v>706</v>
      </c>
      <c r="L18" s="365" t="s">
        <v>667</v>
      </c>
      <c r="M18" s="401" t="s">
        <v>818</v>
      </c>
      <c r="N18" s="350">
        <v>2</v>
      </c>
      <c r="O18" s="354">
        <v>1</v>
      </c>
      <c r="P18" s="354">
        <f t="shared" ref="P18" si="20">+O18*N18</f>
        <v>2</v>
      </c>
      <c r="Q18" s="358" t="str">
        <f t="shared" ref="Q18" si="21">IF(P18&lt;=4,"BAJO",(IF(P18&lt;=8,"MEDIO",IF(P18&lt;=20,"ALTO",IF(P18&lt;=40,"MUY ALTO")))))</f>
        <v>BAJO</v>
      </c>
      <c r="R18" s="354">
        <v>60</v>
      </c>
      <c r="S18" s="352">
        <f t="shared" ref="S18" si="22">+R18*P18</f>
        <v>120</v>
      </c>
      <c r="T18" s="392" t="str">
        <f t="shared" ref="T18" si="23">IF(AND(S18&gt;1,S18&lt;=20),"IV",IF(AND(S18&gt;=40,S18&lt;=120),"III",IF(AND(S18&gt;=150,S18&lt;=500),"II",IF(AND(S18&gt;=600,S18&lt;=4000),"I","N.A"))))</f>
        <v>III</v>
      </c>
      <c r="U18" s="359" t="str">
        <f t="shared" ref="U18" si="24">IF(T18="II","Aceptable con control específico",(IF(T18="I","No aceptable",IF(T18="III","Mejorable",IF(T18="IV","Aceptable")))))</f>
        <v>Mejorable</v>
      </c>
      <c r="V18" s="382">
        <v>9</v>
      </c>
      <c r="W18" s="347">
        <v>4</v>
      </c>
      <c r="X18" s="393" t="s">
        <v>89</v>
      </c>
      <c r="Y18" s="385" t="s">
        <v>62</v>
      </c>
      <c r="Z18" s="390" t="s">
        <v>729</v>
      </c>
      <c r="AA18" s="360" t="s">
        <v>553</v>
      </c>
      <c r="AB18" s="360" t="s">
        <v>819</v>
      </c>
      <c r="AC18" s="360" t="s">
        <v>769</v>
      </c>
      <c r="AD18" s="391" t="s">
        <v>601</v>
      </c>
      <c r="AE18" s="473"/>
      <c r="AF18" s="473"/>
      <c r="AG18" s="473"/>
      <c r="AH18" s="473"/>
      <c r="AI18" s="474"/>
    </row>
    <row r="19" spans="1:35" s="11" customFormat="1" ht="159" customHeight="1" thickBot="1">
      <c r="A19" s="229"/>
      <c r="B19" s="350" t="s">
        <v>571</v>
      </c>
      <c r="C19" s="351" t="s">
        <v>700</v>
      </c>
      <c r="D19" s="354" t="s">
        <v>652</v>
      </c>
      <c r="E19" s="352" t="s">
        <v>681</v>
      </c>
      <c r="F19" s="353" t="s">
        <v>84</v>
      </c>
      <c r="G19" s="350" t="s">
        <v>205</v>
      </c>
      <c r="H19" s="398" t="s">
        <v>820</v>
      </c>
      <c r="I19" s="398" t="s">
        <v>821</v>
      </c>
      <c r="J19" s="393" t="s">
        <v>707</v>
      </c>
      <c r="K19" s="402" t="s">
        <v>84</v>
      </c>
      <c r="L19" s="403" t="s">
        <v>84</v>
      </c>
      <c r="M19" s="357" t="s">
        <v>84</v>
      </c>
      <c r="N19" s="350">
        <v>2</v>
      </c>
      <c r="O19" s="354">
        <v>1</v>
      </c>
      <c r="P19" s="354">
        <f t="shared" si="15"/>
        <v>2</v>
      </c>
      <c r="Q19" s="358" t="str">
        <f t="shared" si="16"/>
        <v>BAJO</v>
      </c>
      <c r="R19" s="354">
        <v>60</v>
      </c>
      <c r="S19" s="352">
        <f t="shared" si="17"/>
        <v>120</v>
      </c>
      <c r="T19" s="389" t="str">
        <f t="shared" si="18"/>
        <v>III</v>
      </c>
      <c r="U19" s="359" t="str">
        <f t="shared" si="19"/>
        <v>Mejorable</v>
      </c>
      <c r="V19" s="382">
        <v>9</v>
      </c>
      <c r="W19" s="347">
        <v>4</v>
      </c>
      <c r="X19" s="393" t="s">
        <v>708</v>
      </c>
      <c r="Y19" s="385"/>
      <c r="Z19" s="390" t="s">
        <v>729</v>
      </c>
      <c r="AA19" s="360" t="s">
        <v>553</v>
      </c>
      <c r="AB19" s="360" t="s">
        <v>602</v>
      </c>
      <c r="AC19" s="360" t="s">
        <v>822</v>
      </c>
      <c r="AD19" s="391" t="s">
        <v>601</v>
      </c>
      <c r="AE19" s="473"/>
      <c r="AF19" s="474"/>
      <c r="AG19" s="474"/>
      <c r="AH19" s="474"/>
      <c r="AI19" s="474"/>
    </row>
    <row r="20" spans="1:35" s="11" customFormat="1" ht="183.75" customHeight="1" thickBot="1">
      <c r="A20" s="229"/>
      <c r="B20" s="350" t="s">
        <v>571</v>
      </c>
      <c r="C20" s="351" t="s">
        <v>700</v>
      </c>
      <c r="D20" s="354" t="s">
        <v>734</v>
      </c>
      <c r="E20" s="352" t="s">
        <v>681</v>
      </c>
      <c r="F20" s="353" t="s">
        <v>62</v>
      </c>
      <c r="G20" s="350" t="s">
        <v>767</v>
      </c>
      <c r="H20" s="354" t="s">
        <v>672</v>
      </c>
      <c r="I20" s="354" t="s">
        <v>673</v>
      </c>
      <c r="J20" s="352" t="s">
        <v>101</v>
      </c>
      <c r="K20" s="355" t="s">
        <v>84</v>
      </c>
      <c r="L20" s="356" t="s">
        <v>84</v>
      </c>
      <c r="M20" s="357" t="s">
        <v>768</v>
      </c>
      <c r="N20" s="350">
        <v>1</v>
      </c>
      <c r="O20" s="354">
        <v>4</v>
      </c>
      <c r="P20" s="354">
        <f t="shared" ref="P20" si="25">+O20*N20</f>
        <v>4</v>
      </c>
      <c r="Q20" s="358" t="str">
        <f t="shared" ref="Q20" si="26">IF(P20&lt;=4,"BAJO",(IF(P20&lt;=8,"MEDIO",IF(P20&lt;=20,"ALTO",IF(P20&lt;=40,"MUY ALTO")))))</f>
        <v>BAJO</v>
      </c>
      <c r="R20" s="354">
        <v>100</v>
      </c>
      <c r="S20" s="352">
        <f t="shared" ref="S20" si="27">+R20*P20</f>
        <v>400</v>
      </c>
      <c r="T20" s="392" t="str">
        <f t="shared" ref="T20" si="28">IF(AND(S20&gt;1,S20&lt;=20),"IV",IF(AND(S20&gt;=40,S20&lt;=120),"III",IF(AND(S20&gt;=150,S20&lt;=500),"II",IF(AND(S20&gt;=600,S20&lt;=4000),"I","N.A"))))</f>
        <v>II</v>
      </c>
      <c r="U20" s="359" t="str">
        <f t="shared" ref="U20" si="29">IF(T20="II","Aceptable con control específico",(IF(T20="I","No aceptable",IF(T20="III","Mejorable",IF(T20="IV","Aceptable")))))</f>
        <v>Aceptable con control específico</v>
      </c>
      <c r="V20" s="382">
        <v>9</v>
      </c>
      <c r="W20" s="347">
        <v>4</v>
      </c>
      <c r="X20" s="393" t="s">
        <v>89</v>
      </c>
      <c r="Y20" s="385" t="s">
        <v>62</v>
      </c>
      <c r="Z20" s="390" t="s">
        <v>729</v>
      </c>
      <c r="AA20" s="360" t="s">
        <v>553</v>
      </c>
      <c r="AB20" s="360" t="s">
        <v>84</v>
      </c>
      <c r="AC20" s="360" t="s">
        <v>823</v>
      </c>
      <c r="AD20" s="391" t="s">
        <v>601</v>
      </c>
      <c r="AE20" s="473"/>
      <c r="AF20" s="474"/>
      <c r="AG20" s="474"/>
      <c r="AH20" s="474"/>
      <c r="AI20" s="474"/>
    </row>
    <row r="21" spans="1:35" s="11" customFormat="1" ht="183.75" customHeight="1" thickBot="1">
      <c r="A21" s="229"/>
      <c r="B21" s="350" t="s">
        <v>571</v>
      </c>
      <c r="C21" s="351" t="s">
        <v>700</v>
      </c>
      <c r="D21" s="354" t="s">
        <v>732</v>
      </c>
      <c r="E21" s="352" t="s">
        <v>681</v>
      </c>
      <c r="F21" s="353" t="s">
        <v>62</v>
      </c>
      <c r="G21" s="350" t="s">
        <v>103</v>
      </c>
      <c r="H21" s="354" t="s">
        <v>104</v>
      </c>
      <c r="I21" s="354" t="s">
        <v>666</v>
      </c>
      <c r="J21" s="352" t="s">
        <v>101</v>
      </c>
      <c r="K21" s="355" t="s">
        <v>84</v>
      </c>
      <c r="L21" s="403" t="s">
        <v>824</v>
      </c>
      <c r="M21" s="357" t="s">
        <v>84</v>
      </c>
      <c r="N21" s="350">
        <v>2</v>
      </c>
      <c r="O21" s="354">
        <v>2</v>
      </c>
      <c r="P21" s="354">
        <f t="shared" ref="P21:P23" si="30">+O21*N21</f>
        <v>4</v>
      </c>
      <c r="Q21" s="358" t="str">
        <f t="shared" ref="Q21:Q23" si="31">IF(P21&lt;=4,"BAJO",(IF(P21&lt;=8,"MEDIO",IF(P21&lt;=20,"ALTO",IF(P21&lt;=40,"MUY ALTO")))))</f>
        <v>BAJO</v>
      </c>
      <c r="R21" s="354">
        <v>100</v>
      </c>
      <c r="S21" s="352">
        <f t="shared" ref="S21:S23" si="32">+R21*P21</f>
        <v>400</v>
      </c>
      <c r="T21" s="392" t="str">
        <f t="shared" ref="T21" si="33">IF(AND(S21&gt;1,S21&lt;=20),"IV",IF(AND(S21&gt;=40,S21&lt;=120),"III",IF(AND(S21&gt;=150,S21&lt;=500),"II",IF(AND(S21&gt;=600,S21&lt;=4000),"I","N.A"))))</f>
        <v>II</v>
      </c>
      <c r="U21" s="359" t="str">
        <f t="shared" ref="U21:U23" si="34">IF(T21="II","Aceptable con control específico",(IF(T21="I","No aceptable",IF(T21="III","Mejorable",IF(T21="IV","Aceptable")))))</f>
        <v>Aceptable con control específico</v>
      </c>
      <c r="V21" s="382">
        <v>9</v>
      </c>
      <c r="W21" s="347">
        <v>4</v>
      </c>
      <c r="X21" s="393" t="s">
        <v>89</v>
      </c>
      <c r="Y21" s="385" t="s">
        <v>62</v>
      </c>
      <c r="Z21" s="390" t="s">
        <v>729</v>
      </c>
      <c r="AA21" s="360" t="s">
        <v>553</v>
      </c>
      <c r="AB21" s="360" t="s">
        <v>825</v>
      </c>
      <c r="AC21" s="360" t="s">
        <v>826</v>
      </c>
      <c r="AD21" s="391" t="s">
        <v>601</v>
      </c>
      <c r="AE21" s="473"/>
      <c r="AF21" s="474"/>
      <c r="AG21" s="474"/>
      <c r="AH21" s="474"/>
      <c r="AI21" s="474"/>
    </row>
    <row r="22" spans="1:35" s="11" customFormat="1" ht="170.25" customHeight="1" thickBot="1">
      <c r="A22" s="229"/>
      <c r="B22" s="350" t="s">
        <v>571</v>
      </c>
      <c r="C22" s="351" t="s">
        <v>700</v>
      </c>
      <c r="D22" s="354" t="s">
        <v>732</v>
      </c>
      <c r="E22" s="352" t="s">
        <v>681</v>
      </c>
      <c r="F22" s="353" t="s">
        <v>62</v>
      </c>
      <c r="G22" s="350" t="s">
        <v>574</v>
      </c>
      <c r="H22" s="367" t="s">
        <v>760</v>
      </c>
      <c r="I22" s="367" t="s">
        <v>803</v>
      </c>
      <c r="J22" s="352" t="s">
        <v>759</v>
      </c>
      <c r="K22" s="355" t="s">
        <v>84</v>
      </c>
      <c r="L22" s="356" t="s">
        <v>762</v>
      </c>
      <c r="M22" s="357" t="s">
        <v>770</v>
      </c>
      <c r="N22" s="368">
        <v>6</v>
      </c>
      <c r="O22" s="368">
        <v>4</v>
      </c>
      <c r="P22" s="368">
        <v>20</v>
      </c>
      <c r="Q22" s="369" t="str">
        <f>IF(P22&lt;=4,"BAJO",(IF(P22&lt;=8,"MEDIO",IF(P22&lt;=20,"ALTO",IF(P22&lt;=40,"MUY ALTO")))))</f>
        <v>ALTO</v>
      </c>
      <c r="R22" s="368">
        <v>10</v>
      </c>
      <c r="S22" s="368">
        <v>4000</v>
      </c>
      <c r="T22" s="392" t="str">
        <f t="shared" ref="T22:T23" si="35">IF(AND(S22&gt;1,S22&lt;=20),"IV",IF(AND(S22&gt;=40,S22&lt;=120),"III",IF(AND(S22&gt;=150,S22&lt;=500),"II",IF(AND(S22&gt;=600,S22&lt;=4000),"I","N.A"))))</f>
        <v>I</v>
      </c>
      <c r="U22" s="359" t="str">
        <f t="shared" si="34"/>
        <v>No aceptable</v>
      </c>
      <c r="V22" s="382">
        <v>9</v>
      </c>
      <c r="W22" s="347">
        <v>4</v>
      </c>
      <c r="X22" s="393" t="s">
        <v>827</v>
      </c>
      <c r="Y22" s="385"/>
      <c r="Z22" s="390" t="s">
        <v>729</v>
      </c>
      <c r="AA22" s="360" t="s">
        <v>553</v>
      </c>
      <c r="AB22" s="360" t="s">
        <v>84</v>
      </c>
      <c r="AC22" s="347" t="s">
        <v>828</v>
      </c>
      <c r="AD22" s="391" t="s">
        <v>601</v>
      </c>
      <c r="AE22" s="473"/>
      <c r="AF22" s="473"/>
      <c r="AG22" s="473"/>
      <c r="AH22" s="473"/>
      <c r="AI22" s="474"/>
    </row>
    <row r="23" spans="1:35" s="11" customFormat="1" ht="180" customHeight="1" thickBot="1">
      <c r="A23" s="229"/>
      <c r="B23" s="370" t="s">
        <v>571</v>
      </c>
      <c r="C23" s="371" t="s">
        <v>700</v>
      </c>
      <c r="D23" s="374" t="s">
        <v>732</v>
      </c>
      <c r="E23" s="372" t="s">
        <v>681</v>
      </c>
      <c r="F23" s="373" t="s">
        <v>62</v>
      </c>
      <c r="G23" s="370" t="s">
        <v>132</v>
      </c>
      <c r="H23" s="374" t="s">
        <v>668</v>
      </c>
      <c r="I23" s="404" t="s">
        <v>669</v>
      </c>
      <c r="J23" s="375" t="s">
        <v>670</v>
      </c>
      <c r="K23" s="376" t="s">
        <v>84</v>
      </c>
      <c r="L23" s="377" t="s">
        <v>766</v>
      </c>
      <c r="M23" s="372" t="s">
        <v>84</v>
      </c>
      <c r="N23" s="370">
        <v>2</v>
      </c>
      <c r="O23" s="374">
        <v>2</v>
      </c>
      <c r="P23" s="374">
        <f t="shared" si="30"/>
        <v>4</v>
      </c>
      <c r="Q23" s="379" t="str">
        <f t="shared" si="31"/>
        <v>BAJO</v>
      </c>
      <c r="R23" s="374">
        <v>25</v>
      </c>
      <c r="S23" s="372">
        <f t="shared" si="32"/>
        <v>100</v>
      </c>
      <c r="T23" s="475" t="str">
        <f t="shared" si="35"/>
        <v>III</v>
      </c>
      <c r="U23" s="380" t="str">
        <f t="shared" si="34"/>
        <v>Mejorable</v>
      </c>
      <c r="V23" s="418">
        <v>9</v>
      </c>
      <c r="W23" s="405">
        <v>4</v>
      </c>
      <c r="X23" s="406" t="s">
        <v>671</v>
      </c>
      <c r="Y23" s="476"/>
      <c r="Z23" s="407" t="s">
        <v>729</v>
      </c>
      <c r="AA23" s="408" t="s">
        <v>553</v>
      </c>
      <c r="AB23" s="405" t="s">
        <v>596</v>
      </c>
      <c r="AC23" s="405" t="s">
        <v>829</v>
      </c>
      <c r="AD23" s="409" t="s">
        <v>601</v>
      </c>
      <c r="AE23" s="473"/>
      <c r="AF23" s="473"/>
      <c r="AG23" s="473"/>
      <c r="AH23" s="473"/>
      <c r="AI23" s="474"/>
    </row>
    <row r="24" spans="1:35">
      <c r="AE24" s="471"/>
      <c r="AF24" s="471"/>
      <c r="AG24" s="471"/>
      <c r="AH24" s="471"/>
      <c r="AI24" s="471"/>
    </row>
  </sheetData>
  <autoFilter ref="B7:AI23" xr:uid="{00000000-0009-0000-0000-000002000000}"/>
  <mergeCells count="9">
    <mergeCell ref="Z6:AD6"/>
    <mergeCell ref="B2:E4"/>
    <mergeCell ref="B6:F6"/>
    <mergeCell ref="G6:J6"/>
    <mergeCell ref="K6:M6"/>
    <mergeCell ref="N6:T6"/>
    <mergeCell ref="V6:Y6"/>
    <mergeCell ref="F3:AB4"/>
    <mergeCell ref="F1:AB2"/>
  </mergeCells>
  <conditionalFormatting sqref="T8:T23">
    <cfRule type="cellIs" dxfId="11" priority="4" stopIfTrue="1" operator="equal">
      <formula>"I"</formula>
    </cfRule>
    <cfRule type="cellIs" dxfId="10" priority="5" stopIfTrue="1" operator="equal">
      <formula>"II"</formula>
    </cfRule>
    <cfRule type="cellIs" dxfId="9" priority="6"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2"/>
  <sheetViews>
    <sheetView showGridLines="0" showRowColHeaders="0" topLeftCell="N1" zoomScale="86" zoomScaleNormal="86" workbookViewId="0">
      <selection activeCell="AG7" sqref="AG7"/>
    </sheetView>
  </sheetViews>
  <sheetFormatPr baseColWidth="10" defaultColWidth="9" defaultRowHeight="15.75"/>
  <cols>
    <col min="1" max="1" width="2.625" style="4" customWidth="1"/>
    <col min="2" max="2" width="14.875" style="4" customWidth="1"/>
    <col min="3" max="3" width="27.5" style="4" customWidth="1"/>
    <col min="4" max="4" width="21.625" style="2" customWidth="1"/>
    <col min="5" max="5" width="30.375" style="4" customWidth="1"/>
    <col min="6" max="6" width="6.5" style="4" customWidth="1"/>
    <col min="7" max="7" width="17.625" style="4" customWidth="1"/>
    <col min="8" max="8" width="23.875" style="4" customWidth="1"/>
    <col min="9" max="9" width="17.5" style="4" hidden="1" customWidth="1"/>
    <col min="10" max="10" width="21.875" style="4" customWidth="1"/>
    <col min="11" max="11" width="14.625" style="4" customWidth="1"/>
    <col min="12" max="12" width="16.125" style="4" customWidth="1"/>
    <col min="13" max="13" width="19.375" style="4" customWidth="1"/>
    <col min="14" max="19" width="6.625" style="4" customWidth="1"/>
    <col min="20" max="20" width="5.5" style="4" customWidth="1"/>
    <col min="21" max="21" width="9.875" style="4" customWidth="1"/>
    <col min="22" max="22" width="5.125" style="4" customWidth="1"/>
    <col min="23" max="23" width="8.5" style="4" customWidth="1"/>
    <col min="24" max="24" width="21.375" style="4" customWidth="1"/>
    <col min="25" max="25" width="11.625" style="4" hidden="1" customWidth="1"/>
    <col min="26" max="28" width="16" style="4" customWidth="1"/>
    <col min="29" max="29" width="38.875" style="4" customWidth="1"/>
    <col min="30" max="30" width="16.375" style="4" customWidth="1"/>
    <col min="31" max="31" width="44.375" style="4" hidden="1" customWidth="1"/>
    <col min="32" max="35" width="16.125" style="4" customWidth="1"/>
    <col min="36" max="245" width="11" style="4" customWidth="1"/>
    <col min="246" max="16384" width="9" style="4"/>
  </cols>
  <sheetData>
    <row r="1" spans="1:35" ht="5.0999999999999996" customHeight="1" thickBot="1"/>
    <row r="2" spans="1:35" s="259" customFormat="1" ht="25.5" customHeight="1">
      <c r="B2" s="575"/>
      <c r="C2" s="576"/>
      <c r="D2" s="576"/>
      <c r="E2" s="577"/>
      <c r="F2" s="668" t="s">
        <v>856</v>
      </c>
      <c r="G2" s="666"/>
      <c r="H2" s="666"/>
      <c r="I2" s="666"/>
      <c r="J2" s="666"/>
      <c r="K2" s="666"/>
      <c r="L2" s="666"/>
      <c r="M2" s="666"/>
      <c r="N2" s="666"/>
      <c r="O2" s="666"/>
      <c r="P2" s="666"/>
      <c r="Q2" s="666"/>
      <c r="R2" s="666"/>
      <c r="S2" s="666"/>
      <c r="T2" s="666"/>
      <c r="U2" s="666"/>
      <c r="V2" s="666"/>
      <c r="W2" s="666"/>
      <c r="X2" s="666"/>
      <c r="Y2" s="666"/>
      <c r="Z2" s="666"/>
      <c r="AA2" s="666"/>
      <c r="AB2" s="667"/>
      <c r="AC2" s="646" t="s">
        <v>549</v>
      </c>
      <c r="AD2" s="647" t="s">
        <v>858</v>
      </c>
      <c r="AE2" s="663"/>
    </row>
    <row r="3" spans="1:35" s="259" customFormat="1" ht="25.5" customHeight="1">
      <c r="B3" s="578"/>
      <c r="C3" s="579"/>
      <c r="D3" s="579"/>
      <c r="E3" s="580"/>
      <c r="F3" s="660" t="s">
        <v>857</v>
      </c>
      <c r="G3" s="655"/>
      <c r="H3" s="655"/>
      <c r="I3" s="655"/>
      <c r="J3" s="655"/>
      <c r="K3" s="655"/>
      <c r="L3" s="655"/>
      <c r="M3" s="655"/>
      <c r="N3" s="655"/>
      <c r="O3" s="655"/>
      <c r="P3" s="655"/>
      <c r="Q3" s="655"/>
      <c r="R3" s="655"/>
      <c r="S3" s="655"/>
      <c r="T3" s="655"/>
      <c r="U3" s="655"/>
      <c r="V3" s="655"/>
      <c r="W3" s="655"/>
      <c r="X3" s="655"/>
      <c r="Y3" s="655"/>
      <c r="Z3" s="655"/>
      <c r="AA3" s="655"/>
      <c r="AB3" s="656"/>
      <c r="AC3" s="642" t="s">
        <v>853</v>
      </c>
      <c r="AD3" s="643">
        <v>45450</v>
      </c>
      <c r="AE3" s="664"/>
    </row>
    <row r="4" spans="1:35" s="259" customFormat="1" ht="25.5" customHeight="1" thickBot="1">
      <c r="B4" s="581"/>
      <c r="C4" s="582"/>
      <c r="D4" s="582"/>
      <c r="E4" s="583"/>
      <c r="F4" s="657"/>
      <c r="G4" s="658"/>
      <c r="H4" s="658"/>
      <c r="I4" s="658"/>
      <c r="J4" s="658"/>
      <c r="K4" s="658"/>
      <c r="L4" s="658"/>
      <c r="M4" s="658"/>
      <c r="N4" s="658"/>
      <c r="O4" s="658"/>
      <c r="P4" s="658"/>
      <c r="Q4" s="658"/>
      <c r="R4" s="658"/>
      <c r="S4" s="658"/>
      <c r="T4" s="658"/>
      <c r="U4" s="658"/>
      <c r="V4" s="658"/>
      <c r="W4" s="658"/>
      <c r="X4" s="658"/>
      <c r="Y4" s="658"/>
      <c r="Z4" s="658"/>
      <c r="AA4" s="658"/>
      <c r="AB4" s="659"/>
      <c r="AC4" s="644" t="s">
        <v>855</v>
      </c>
      <c r="AD4" s="645" t="s">
        <v>854</v>
      </c>
      <c r="AE4" s="665"/>
    </row>
    <row r="5" spans="1:35" s="259" customFormat="1" ht="3.95" customHeight="1" thickBot="1">
      <c r="B5" s="6"/>
      <c r="C5" s="7"/>
      <c r="D5" s="8"/>
      <c r="E5" s="7"/>
      <c r="F5" s="7"/>
      <c r="G5" s="7"/>
    </row>
    <row r="6" spans="1:35" s="262" customFormat="1" ht="55.5" customHeight="1" thickBot="1">
      <c r="A6" s="261"/>
      <c r="B6" s="571" t="s">
        <v>20</v>
      </c>
      <c r="C6" s="572"/>
      <c r="D6" s="572"/>
      <c r="E6" s="572"/>
      <c r="F6" s="573"/>
      <c r="G6" s="571" t="s">
        <v>21</v>
      </c>
      <c r="H6" s="572"/>
      <c r="I6" s="572"/>
      <c r="J6" s="573"/>
      <c r="K6" s="571" t="s">
        <v>22</v>
      </c>
      <c r="L6" s="572"/>
      <c r="M6" s="573"/>
      <c r="N6" s="571" t="s">
        <v>23</v>
      </c>
      <c r="O6" s="572"/>
      <c r="P6" s="572"/>
      <c r="Q6" s="572"/>
      <c r="R6" s="572"/>
      <c r="S6" s="572"/>
      <c r="T6" s="573"/>
      <c r="U6" s="237" t="s">
        <v>24</v>
      </c>
      <c r="V6" s="571" t="s">
        <v>25</v>
      </c>
      <c r="W6" s="572"/>
      <c r="X6" s="572"/>
      <c r="Y6" s="573"/>
      <c r="Z6" s="571" t="s">
        <v>26</v>
      </c>
      <c r="AA6" s="572"/>
      <c r="AB6" s="572"/>
      <c r="AC6" s="572"/>
      <c r="AD6" s="573"/>
      <c r="AE6" s="238" t="s">
        <v>27</v>
      </c>
    </row>
    <row r="7" spans="1:35" s="262" customFormat="1" ht="142.5" customHeight="1" thickBot="1">
      <c r="A7" s="261"/>
      <c r="B7" s="237" t="s">
        <v>29</v>
      </c>
      <c r="C7" s="237" t="s">
        <v>30</v>
      </c>
      <c r="D7" s="237" t="s">
        <v>31</v>
      </c>
      <c r="E7" s="237" t="s">
        <v>32</v>
      </c>
      <c r="F7" s="246" t="s">
        <v>34</v>
      </c>
      <c r="G7" s="237" t="s">
        <v>35</v>
      </c>
      <c r="H7" s="237" t="s">
        <v>36</v>
      </c>
      <c r="I7" s="484" t="s">
        <v>37</v>
      </c>
      <c r="J7" s="237" t="s">
        <v>38</v>
      </c>
      <c r="K7" s="237" t="s">
        <v>39</v>
      </c>
      <c r="L7" s="237" t="s">
        <v>40</v>
      </c>
      <c r="M7" s="237" t="s">
        <v>41</v>
      </c>
      <c r="N7" s="246" t="s">
        <v>42</v>
      </c>
      <c r="O7" s="246" t="s">
        <v>43</v>
      </c>
      <c r="P7" s="246" t="s">
        <v>44</v>
      </c>
      <c r="Q7" s="246" t="s">
        <v>45</v>
      </c>
      <c r="R7" s="246" t="s">
        <v>46</v>
      </c>
      <c r="S7" s="246" t="s">
        <v>47</v>
      </c>
      <c r="T7" s="246" t="s">
        <v>48</v>
      </c>
      <c r="U7" s="246" t="s">
        <v>49</v>
      </c>
      <c r="V7" s="258" t="s">
        <v>50</v>
      </c>
      <c r="W7" s="246" t="s">
        <v>51</v>
      </c>
      <c r="X7" s="237" t="s">
        <v>52</v>
      </c>
      <c r="Y7" s="258" t="s">
        <v>53</v>
      </c>
      <c r="Z7" s="246" t="s">
        <v>54</v>
      </c>
      <c r="AA7" s="246" t="s">
        <v>55</v>
      </c>
      <c r="AB7" s="237" t="s">
        <v>56</v>
      </c>
      <c r="AC7" s="237" t="s">
        <v>57</v>
      </c>
      <c r="AD7" s="246" t="s">
        <v>58</v>
      </c>
      <c r="AE7" s="238" t="s">
        <v>27</v>
      </c>
    </row>
    <row r="8" spans="1:35" ht="22.5" customHeight="1" thickBot="1">
      <c r="B8" s="235"/>
      <c r="C8" s="235"/>
      <c r="D8" s="234"/>
      <c r="E8" s="235"/>
      <c r="F8" s="235"/>
      <c r="G8" s="235"/>
      <c r="H8" s="235"/>
      <c r="J8" s="235"/>
      <c r="K8" s="297"/>
      <c r="M8" s="236"/>
      <c r="N8" s="297"/>
      <c r="W8" s="236"/>
      <c r="X8" s="235"/>
      <c r="Z8" s="297"/>
      <c r="AD8" s="236"/>
    </row>
    <row r="9" spans="1:35" s="229" customFormat="1" ht="204.75" customHeight="1" thickBot="1">
      <c r="B9" s="339" t="s">
        <v>571</v>
      </c>
      <c r="C9" s="429" t="s">
        <v>576</v>
      </c>
      <c r="D9" s="339" t="s">
        <v>575</v>
      </c>
      <c r="E9" s="339" t="s">
        <v>98</v>
      </c>
      <c r="F9" s="339" t="s">
        <v>62</v>
      </c>
      <c r="G9" s="339" t="s">
        <v>135</v>
      </c>
      <c r="H9" s="352" t="s">
        <v>760</v>
      </c>
      <c r="I9" s="367" t="s">
        <v>803</v>
      </c>
      <c r="J9" s="352" t="s">
        <v>759</v>
      </c>
      <c r="K9" s="340" t="s">
        <v>166</v>
      </c>
      <c r="L9" s="341" t="s">
        <v>843</v>
      </c>
      <c r="M9" s="342" t="s">
        <v>842</v>
      </c>
      <c r="N9" s="368">
        <v>6</v>
      </c>
      <c r="O9" s="368">
        <v>4</v>
      </c>
      <c r="P9" s="368">
        <v>20</v>
      </c>
      <c r="Q9" s="369" t="str">
        <f>IF(P9&lt;=4,"BAJO",(IF(P9&lt;=8,"MEDIO",IF(P9&lt;=20,"ALTO",IF(P9&lt;=40,"MUY ALTO")))))</f>
        <v>ALTO</v>
      </c>
      <c r="R9" s="368">
        <v>10</v>
      </c>
      <c r="S9" s="368">
        <v>4000</v>
      </c>
      <c r="T9" s="430" t="str">
        <f t="shared" ref="T9" si="0">IF(AND(S9&gt;1,S9&lt;=20),"IV",IF(AND(S9&gt;=40,S9&lt;=120),"III",IF(AND(S9&gt;=150,S9&lt;=500),"II",IF(AND(S9&gt;=600,S9&lt;=4000),"I","N.A"))))</f>
        <v>I</v>
      </c>
      <c r="U9" s="431" t="str">
        <f t="shared" ref="U9" si="1">IF(T9="II","Aceptable con control específico",(IF(T9="I","No aceptable",IF(T9="III","Mejorable",IF(T9="IV","Aceptable")))))</f>
        <v>No aceptable</v>
      </c>
      <c r="V9" s="383">
        <v>2</v>
      </c>
      <c r="W9" s="384">
        <v>1</v>
      </c>
      <c r="X9" s="432" t="s">
        <v>687</v>
      </c>
      <c r="Y9" s="433"/>
      <c r="Z9" s="386" t="s">
        <v>552</v>
      </c>
      <c r="AA9" s="387" t="s">
        <v>552</v>
      </c>
      <c r="AB9" s="387"/>
      <c r="AC9" s="387" t="s">
        <v>844</v>
      </c>
      <c r="AD9" s="388" t="s">
        <v>688</v>
      </c>
      <c r="AE9" s="481"/>
    </row>
    <row r="10" spans="1:35" s="229" customFormat="1" ht="189" customHeight="1" thickBot="1">
      <c r="B10" s="353" t="s">
        <v>571</v>
      </c>
      <c r="C10" s="429" t="s">
        <v>576</v>
      </c>
      <c r="D10" s="353" t="s">
        <v>575</v>
      </c>
      <c r="E10" s="353" t="s">
        <v>577</v>
      </c>
      <c r="F10" s="353" t="s">
        <v>62</v>
      </c>
      <c r="G10" s="353" t="s">
        <v>135</v>
      </c>
      <c r="H10" s="434" t="s">
        <v>578</v>
      </c>
      <c r="I10" s="435"/>
      <c r="J10" s="436" t="s">
        <v>579</v>
      </c>
      <c r="K10" s="355" t="s">
        <v>166</v>
      </c>
      <c r="L10" s="356" t="s">
        <v>166</v>
      </c>
      <c r="M10" s="357" t="s">
        <v>647</v>
      </c>
      <c r="N10" s="437" t="s">
        <v>614</v>
      </c>
      <c r="O10" s="368">
        <v>2</v>
      </c>
      <c r="P10" s="368">
        <v>2</v>
      </c>
      <c r="Q10" s="369" t="str">
        <f t="shared" ref="Q10:Q16" si="2">IF(P10&lt;=4,"BAJO",(IF(P10&lt;=8,"MEDIO",IF(P10&lt;=20,"ALTO",IF(P10&lt;=40,"MUY ALTO")))))</f>
        <v>BAJO</v>
      </c>
      <c r="R10" s="368">
        <v>25</v>
      </c>
      <c r="S10" s="368">
        <f t="shared" ref="S10:S16" si="3">+R10*P10</f>
        <v>50</v>
      </c>
      <c r="T10" s="438" t="str">
        <f t="shared" ref="T10:T16" si="4">IF(AND(S10&gt;1,S10&lt;=20),"IV",IF(AND(S10&gt;=40,S10&lt;=120),"III",IF(AND(S10&gt;=150,S10&lt;=500),"II",IF(AND(S10&gt;=600,S10&lt;=4000),"I","N.A"))))</f>
        <v>III</v>
      </c>
      <c r="U10" s="369" t="str">
        <f t="shared" ref="U10:U16" si="5">IF(T10="II","Aceptable con control específico",(IF(T10="I","No aceptable",IF(T10="III","Mejorable",IF(T10="IV","Aceptable")))))</f>
        <v>Mejorable</v>
      </c>
      <c r="V10" s="383">
        <v>2</v>
      </c>
      <c r="W10" s="393" t="s">
        <v>730</v>
      </c>
      <c r="X10" s="436" t="s">
        <v>579</v>
      </c>
      <c r="Y10" s="385"/>
      <c r="Z10" s="390" t="s">
        <v>552</v>
      </c>
      <c r="AA10" s="360" t="s">
        <v>553</v>
      </c>
      <c r="AB10" s="398"/>
      <c r="AC10" s="360" t="s">
        <v>845</v>
      </c>
      <c r="AD10" s="391" t="s">
        <v>609</v>
      </c>
      <c r="AE10" s="482" t="s">
        <v>67</v>
      </c>
      <c r="AF10" s="473"/>
      <c r="AG10" s="473"/>
      <c r="AH10" s="473"/>
      <c r="AI10" s="474"/>
    </row>
    <row r="11" spans="1:35" s="229" customFormat="1" ht="189" customHeight="1" thickBot="1">
      <c r="B11" s="353" t="s">
        <v>571</v>
      </c>
      <c r="C11" s="429" t="s">
        <v>576</v>
      </c>
      <c r="D11" s="353" t="s">
        <v>575</v>
      </c>
      <c r="E11" s="353" t="s">
        <v>577</v>
      </c>
      <c r="F11" s="353" t="s">
        <v>62</v>
      </c>
      <c r="G11" s="353" t="s">
        <v>581</v>
      </c>
      <c r="H11" s="434" t="s">
        <v>580</v>
      </c>
      <c r="I11" s="435"/>
      <c r="J11" s="353" t="s">
        <v>695</v>
      </c>
      <c r="K11" s="355" t="s">
        <v>166</v>
      </c>
      <c r="L11" s="356" t="s">
        <v>166</v>
      </c>
      <c r="M11" s="357" t="s">
        <v>166</v>
      </c>
      <c r="N11" s="437" t="s">
        <v>613</v>
      </c>
      <c r="O11" s="368">
        <v>2</v>
      </c>
      <c r="P11" s="368">
        <v>2</v>
      </c>
      <c r="Q11" s="369" t="str">
        <f t="shared" si="2"/>
        <v>BAJO</v>
      </c>
      <c r="R11" s="368">
        <v>25</v>
      </c>
      <c r="S11" s="368">
        <f t="shared" si="3"/>
        <v>50</v>
      </c>
      <c r="T11" s="438" t="str">
        <f t="shared" si="4"/>
        <v>III</v>
      </c>
      <c r="U11" s="369" t="str">
        <f t="shared" si="5"/>
        <v>Mejorable</v>
      </c>
      <c r="V11" s="383">
        <v>2</v>
      </c>
      <c r="W11" s="393">
        <v>4</v>
      </c>
      <c r="X11" s="353" t="s">
        <v>582</v>
      </c>
      <c r="Y11" s="385"/>
      <c r="Z11" s="390" t="s">
        <v>552</v>
      </c>
      <c r="AA11" s="360" t="s">
        <v>553</v>
      </c>
      <c r="AB11" s="361"/>
      <c r="AC11" s="360" t="s">
        <v>610</v>
      </c>
      <c r="AD11" s="397"/>
      <c r="AE11" s="482" t="s">
        <v>70</v>
      </c>
      <c r="AF11" s="473"/>
      <c r="AG11" s="473"/>
      <c r="AH11" s="473"/>
      <c r="AI11" s="474"/>
    </row>
    <row r="12" spans="1:35" s="229" customFormat="1" ht="189" customHeight="1" thickBot="1">
      <c r="B12" s="353" t="s">
        <v>571</v>
      </c>
      <c r="C12" s="429" t="s">
        <v>576</v>
      </c>
      <c r="D12" s="353" t="s">
        <v>575</v>
      </c>
      <c r="E12" s="353" t="s">
        <v>577</v>
      </c>
      <c r="F12" s="353" t="s">
        <v>62</v>
      </c>
      <c r="G12" s="353" t="s">
        <v>581</v>
      </c>
      <c r="H12" s="434" t="s">
        <v>694</v>
      </c>
      <c r="I12" s="435"/>
      <c r="J12" s="353" t="s">
        <v>696</v>
      </c>
      <c r="K12" s="355" t="s">
        <v>166</v>
      </c>
      <c r="L12" s="356" t="s">
        <v>166</v>
      </c>
      <c r="M12" s="357" t="s">
        <v>166</v>
      </c>
      <c r="N12" s="437" t="s">
        <v>613</v>
      </c>
      <c r="O12" s="368">
        <v>2</v>
      </c>
      <c r="P12" s="368">
        <v>2</v>
      </c>
      <c r="Q12" s="369" t="str">
        <f t="shared" ref="Q12" si="6">IF(P12&lt;=4,"BAJO",(IF(P12&lt;=8,"MEDIO",IF(P12&lt;=20,"ALTO",IF(P12&lt;=40,"MUY ALTO")))))</f>
        <v>BAJO</v>
      </c>
      <c r="R12" s="368">
        <v>25</v>
      </c>
      <c r="S12" s="368">
        <f t="shared" ref="S12" si="7">+R12*P12</f>
        <v>50</v>
      </c>
      <c r="T12" s="438" t="str">
        <f t="shared" ref="T12" si="8">IF(AND(S12&gt;1,S12&lt;=20),"IV",IF(AND(S12&gt;=40,S12&lt;=120),"III",IF(AND(S12&gt;=150,S12&lt;=500),"II",IF(AND(S12&gt;=600,S12&lt;=4000),"I","N.A"))))</f>
        <v>III</v>
      </c>
      <c r="U12" s="369" t="str">
        <f t="shared" ref="U12" si="9">IF(T12="II","Aceptable con control específico",(IF(T12="I","No aceptable",IF(T12="III","Mejorable",IF(T12="IV","Aceptable")))))</f>
        <v>Mejorable</v>
      </c>
      <c r="V12" s="383">
        <v>2</v>
      </c>
      <c r="W12" s="393">
        <v>4</v>
      </c>
      <c r="X12" s="353" t="s">
        <v>582</v>
      </c>
      <c r="Y12" s="385"/>
      <c r="Z12" s="390" t="s">
        <v>552</v>
      </c>
      <c r="AA12" s="360" t="s">
        <v>553</v>
      </c>
      <c r="AB12" s="361"/>
      <c r="AC12" s="360" t="s">
        <v>610</v>
      </c>
      <c r="AD12" s="397"/>
      <c r="AE12" s="482" t="s">
        <v>70</v>
      </c>
      <c r="AF12" s="473"/>
      <c r="AG12" s="473"/>
      <c r="AH12" s="473"/>
      <c r="AI12" s="474"/>
    </row>
    <row r="13" spans="1:35" s="229" customFormat="1" ht="189" customHeight="1" thickBot="1">
      <c r="B13" s="353" t="s">
        <v>571</v>
      </c>
      <c r="C13" s="429" t="s">
        <v>576</v>
      </c>
      <c r="D13" s="353" t="s">
        <v>575</v>
      </c>
      <c r="E13" s="353" t="s">
        <v>577</v>
      </c>
      <c r="F13" s="353" t="s">
        <v>62</v>
      </c>
      <c r="G13" s="353" t="s">
        <v>71</v>
      </c>
      <c r="H13" s="353" t="s">
        <v>650</v>
      </c>
      <c r="I13" s="435" t="s">
        <v>570</v>
      </c>
      <c r="J13" s="353" t="s">
        <v>651</v>
      </c>
      <c r="K13" s="355" t="s">
        <v>84</v>
      </c>
      <c r="L13" s="356" t="s">
        <v>84</v>
      </c>
      <c r="M13" s="357" t="s">
        <v>84</v>
      </c>
      <c r="N13" s="437" t="s">
        <v>613</v>
      </c>
      <c r="O13" s="368">
        <v>4</v>
      </c>
      <c r="P13" s="368">
        <v>4</v>
      </c>
      <c r="Q13" s="369" t="str">
        <f t="shared" ref="Q13" si="10">IF(P13&lt;=4,"BAJO",(IF(P13&lt;=8,"MEDIO",IF(P13&lt;=20,"ALTO",IF(P13&lt;=40,"MUY ALTO")))))</f>
        <v>BAJO</v>
      </c>
      <c r="R13" s="368">
        <v>25</v>
      </c>
      <c r="S13" s="368">
        <f t="shared" ref="S13" si="11">+R13*P13</f>
        <v>100</v>
      </c>
      <c r="T13" s="439" t="str">
        <f t="shared" ref="T13" si="12">IF(AND(S13&gt;1,S13&lt;=20),"IV",IF(AND(S13&gt;=40,S13&lt;=120),"III",IF(AND(S13&gt;=150,S13&lt;=500),"II",IF(AND(S13&gt;=600,S13&lt;=4000),"I","N.A"))))</f>
        <v>III</v>
      </c>
      <c r="U13" s="369" t="str">
        <f t="shared" ref="U13" si="13">IF(T13="II","Aceptable con control específico",(IF(T13="I","No aceptable",IF(T13="III","Mejorable",IF(T13="IV","Aceptable")))))</f>
        <v>Mejorable</v>
      </c>
      <c r="V13" s="383">
        <v>2</v>
      </c>
      <c r="W13" s="393">
        <v>4</v>
      </c>
      <c r="X13" s="440" t="s">
        <v>597</v>
      </c>
      <c r="Y13" s="385" t="s">
        <v>62</v>
      </c>
      <c r="Z13" s="390" t="s">
        <v>552</v>
      </c>
      <c r="AA13" s="360" t="s">
        <v>552</v>
      </c>
      <c r="AB13" s="361"/>
      <c r="AC13" s="361" t="s">
        <v>846</v>
      </c>
      <c r="AD13" s="391" t="s">
        <v>601</v>
      </c>
      <c r="AE13" s="482" t="s">
        <v>76</v>
      </c>
      <c r="AF13" s="474"/>
      <c r="AG13" s="474"/>
      <c r="AH13" s="474"/>
      <c r="AI13" s="474"/>
    </row>
    <row r="14" spans="1:35" s="229" customFormat="1" ht="189" customHeight="1" thickBot="1">
      <c r="B14" s="353" t="s">
        <v>571</v>
      </c>
      <c r="C14" s="429" t="s">
        <v>576</v>
      </c>
      <c r="D14" s="353" t="s">
        <v>575</v>
      </c>
      <c r="E14" s="353" t="s">
        <v>577</v>
      </c>
      <c r="F14" s="353" t="s">
        <v>62</v>
      </c>
      <c r="G14" s="353" t="s">
        <v>132</v>
      </c>
      <c r="H14" s="353" t="s">
        <v>583</v>
      </c>
      <c r="I14" s="435"/>
      <c r="J14" s="441" t="s">
        <v>699</v>
      </c>
      <c r="K14" s="355" t="s">
        <v>166</v>
      </c>
      <c r="L14" s="356" t="s">
        <v>166</v>
      </c>
      <c r="M14" s="357" t="s">
        <v>166</v>
      </c>
      <c r="N14" s="437">
        <v>2</v>
      </c>
      <c r="O14" s="368">
        <v>2</v>
      </c>
      <c r="P14" s="368">
        <f t="shared" ref="P14:P16" si="14">+O14*N14</f>
        <v>4</v>
      </c>
      <c r="Q14" s="369" t="str">
        <f t="shared" si="2"/>
        <v>BAJO</v>
      </c>
      <c r="R14" s="368">
        <v>25</v>
      </c>
      <c r="S14" s="368">
        <f t="shared" si="3"/>
        <v>100</v>
      </c>
      <c r="T14" s="438" t="str">
        <f t="shared" si="4"/>
        <v>III</v>
      </c>
      <c r="U14" s="369" t="str">
        <f t="shared" si="5"/>
        <v>Mejorable</v>
      </c>
      <c r="V14" s="383">
        <v>2</v>
      </c>
      <c r="W14" s="393">
        <v>4</v>
      </c>
      <c r="X14" s="441" t="s">
        <v>584</v>
      </c>
      <c r="Y14" s="385"/>
      <c r="Z14" s="390" t="s">
        <v>552</v>
      </c>
      <c r="AA14" s="360" t="s">
        <v>553</v>
      </c>
      <c r="AB14" s="347"/>
      <c r="AC14" s="347" t="s">
        <v>847</v>
      </c>
      <c r="AD14" s="393" t="s">
        <v>608</v>
      </c>
      <c r="AE14" s="482" t="s">
        <v>70</v>
      </c>
      <c r="AF14" s="473"/>
      <c r="AG14" s="473"/>
      <c r="AH14" s="473"/>
      <c r="AI14" s="474"/>
    </row>
    <row r="15" spans="1:35" s="229" customFormat="1" ht="189" customHeight="1" thickBot="1">
      <c r="B15" s="353" t="s">
        <v>571</v>
      </c>
      <c r="C15" s="429" t="s">
        <v>576</v>
      </c>
      <c r="D15" s="353" t="s">
        <v>575</v>
      </c>
      <c r="E15" s="353" t="s">
        <v>577</v>
      </c>
      <c r="F15" s="353" t="s">
        <v>62</v>
      </c>
      <c r="G15" s="353" t="s">
        <v>568</v>
      </c>
      <c r="H15" s="353" t="s">
        <v>697</v>
      </c>
      <c r="I15" s="435"/>
      <c r="J15" s="353" t="s">
        <v>698</v>
      </c>
      <c r="K15" s="355" t="s">
        <v>166</v>
      </c>
      <c r="L15" s="356" t="s">
        <v>648</v>
      </c>
      <c r="M15" s="357" t="s">
        <v>166</v>
      </c>
      <c r="N15" s="437">
        <v>2</v>
      </c>
      <c r="O15" s="368">
        <v>3</v>
      </c>
      <c r="P15" s="368">
        <f t="shared" si="14"/>
        <v>6</v>
      </c>
      <c r="Q15" s="369" t="str">
        <f t="shared" si="2"/>
        <v>MEDIO</v>
      </c>
      <c r="R15" s="368">
        <v>10</v>
      </c>
      <c r="S15" s="368">
        <f t="shared" si="3"/>
        <v>60</v>
      </c>
      <c r="T15" s="438" t="str">
        <f t="shared" si="4"/>
        <v>III</v>
      </c>
      <c r="U15" s="369" t="str">
        <f t="shared" si="5"/>
        <v>Mejorable</v>
      </c>
      <c r="V15" s="383">
        <v>2</v>
      </c>
      <c r="W15" s="393">
        <v>4</v>
      </c>
      <c r="X15" s="440" t="s">
        <v>649</v>
      </c>
      <c r="Y15" s="385"/>
      <c r="Z15" s="390" t="s">
        <v>552</v>
      </c>
      <c r="AA15" s="360" t="s">
        <v>553</v>
      </c>
      <c r="AB15" s="361"/>
      <c r="AC15" s="360" t="s">
        <v>612</v>
      </c>
      <c r="AD15" s="391" t="s">
        <v>611</v>
      </c>
      <c r="AE15" s="482" t="s">
        <v>76</v>
      </c>
      <c r="AF15" s="474"/>
      <c r="AG15" s="474"/>
      <c r="AH15" s="474"/>
      <c r="AI15" s="474"/>
    </row>
    <row r="16" spans="1:35" s="15" customFormat="1" ht="189" customHeight="1" thickBot="1">
      <c r="B16" s="353" t="s">
        <v>571</v>
      </c>
      <c r="C16" s="429" t="s">
        <v>576</v>
      </c>
      <c r="D16" s="353" t="s">
        <v>575</v>
      </c>
      <c r="E16" s="353" t="s">
        <v>98</v>
      </c>
      <c r="F16" s="353" t="s">
        <v>62</v>
      </c>
      <c r="G16" s="353" t="s">
        <v>114</v>
      </c>
      <c r="H16" s="353" t="s">
        <v>634</v>
      </c>
      <c r="I16" s="442" t="s">
        <v>633</v>
      </c>
      <c r="J16" s="353" t="s">
        <v>635</v>
      </c>
      <c r="K16" s="355" t="s">
        <v>596</v>
      </c>
      <c r="L16" s="356" t="s">
        <v>848</v>
      </c>
      <c r="M16" s="357" t="s">
        <v>84</v>
      </c>
      <c r="N16" s="437">
        <v>2</v>
      </c>
      <c r="O16" s="368">
        <v>2</v>
      </c>
      <c r="P16" s="368">
        <f t="shared" si="14"/>
        <v>4</v>
      </c>
      <c r="Q16" s="369" t="str">
        <f t="shared" si="2"/>
        <v>BAJO</v>
      </c>
      <c r="R16" s="368">
        <v>10</v>
      </c>
      <c r="S16" s="368">
        <f t="shared" si="3"/>
        <v>40</v>
      </c>
      <c r="T16" s="439" t="str">
        <f t="shared" si="4"/>
        <v>III</v>
      </c>
      <c r="U16" s="369" t="str">
        <f t="shared" si="5"/>
        <v>Mejorable</v>
      </c>
      <c r="V16" s="383">
        <v>2</v>
      </c>
      <c r="W16" s="393">
        <v>8</v>
      </c>
      <c r="X16" s="440" t="s">
        <v>636</v>
      </c>
      <c r="Y16" s="385" t="s">
        <v>62</v>
      </c>
      <c r="Z16" s="390" t="s">
        <v>553</v>
      </c>
      <c r="AA16" s="360" t="s">
        <v>553</v>
      </c>
      <c r="AB16" s="360" t="s">
        <v>600</v>
      </c>
      <c r="AC16" s="360" t="s">
        <v>849</v>
      </c>
      <c r="AD16" s="391" t="s">
        <v>601</v>
      </c>
      <c r="AE16" s="482" t="s">
        <v>91</v>
      </c>
      <c r="AF16" s="474"/>
      <c r="AG16" s="474"/>
      <c r="AH16" s="474"/>
      <c r="AI16" s="474"/>
    </row>
    <row r="17" spans="2:35" s="229" customFormat="1" ht="189" customHeight="1" thickBot="1">
      <c r="B17" s="353" t="s">
        <v>571</v>
      </c>
      <c r="C17" s="429" t="s">
        <v>576</v>
      </c>
      <c r="D17" s="353" t="s">
        <v>575</v>
      </c>
      <c r="E17" s="353" t="s">
        <v>577</v>
      </c>
      <c r="F17" s="353" t="s">
        <v>62</v>
      </c>
      <c r="G17" s="353" t="s">
        <v>95</v>
      </c>
      <c r="H17" s="353" t="s">
        <v>96</v>
      </c>
      <c r="I17" s="435" t="s">
        <v>632</v>
      </c>
      <c r="J17" s="353" t="s">
        <v>631</v>
      </c>
      <c r="K17" s="355" t="s">
        <v>596</v>
      </c>
      <c r="L17" s="356" t="s">
        <v>84</v>
      </c>
      <c r="M17" s="357" t="s">
        <v>84</v>
      </c>
      <c r="N17" s="437">
        <v>2</v>
      </c>
      <c r="O17" s="368">
        <v>2</v>
      </c>
      <c r="P17" s="368">
        <f t="shared" ref="P17:P20" si="15">+O17*N17</f>
        <v>4</v>
      </c>
      <c r="Q17" s="369" t="str">
        <f t="shared" ref="Q17:Q20" si="16">IF(P17&lt;=4,"BAJO",(IF(P17&lt;=8,"MEDIO",IF(P17&lt;=20,"ALTO",IF(P17&lt;=40,"MUY ALTO")))))</f>
        <v>BAJO</v>
      </c>
      <c r="R17" s="368">
        <v>25</v>
      </c>
      <c r="S17" s="368">
        <f t="shared" ref="S17:S20" si="17">+R17*P17</f>
        <v>100</v>
      </c>
      <c r="T17" s="439" t="str">
        <f t="shared" ref="T17:T20" si="18">IF(AND(S17&gt;1,S17&lt;=20),"IV",IF(AND(S17&gt;=40,S17&lt;=120),"III",IF(AND(S17&gt;=150,S17&lt;=500),"II",IF(AND(S17&gt;=600,S17&lt;=4000),"I","N.A"))))</f>
        <v>III</v>
      </c>
      <c r="U17" s="369" t="str">
        <f t="shared" ref="U17:U20" si="19">IF(T17="II","Aceptable con control específico",(IF(T17="I","No aceptable",IF(T17="III","Mejorable",IF(T17="IV","Aceptable")))))</f>
        <v>Mejorable</v>
      </c>
      <c r="V17" s="383">
        <v>2</v>
      </c>
      <c r="W17" s="393">
        <v>4</v>
      </c>
      <c r="X17" s="440" t="s">
        <v>645</v>
      </c>
      <c r="Y17" s="385" t="s">
        <v>62</v>
      </c>
      <c r="Z17" s="390" t="s">
        <v>552</v>
      </c>
      <c r="AA17" s="360" t="s">
        <v>553</v>
      </c>
      <c r="AB17" s="360" t="s">
        <v>644</v>
      </c>
      <c r="AC17" s="360" t="s">
        <v>638</v>
      </c>
      <c r="AD17" s="391" t="s">
        <v>601</v>
      </c>
      <c r="AE17" s="482" t="s">
        <v>83</v>
      </c>
      <c r="AF17" s="474"/>
      <c r="AG17" s="474"/>
      <c r="AH17" s="474"/>
      <c r="AI17" s="474"/>
    </row>
    <row r="18" spans="2:35" s="229" customFormat="1" ht="189" customHeight="1" thickBot="1">
      <c r="B18" s="353" t="s">
        <v>571</v>
      </c>
      <c r="C18" s="429" t="s">
        <v>576</v>
      </c>
      <c r="D18" s="353" t="s">
        <v>575</v>
      </c>
      <c r="E18" s="353" t="s">
        <v>646</v>
      </c>
      <c r="F18" s="353" t="s">
        <v>84</v>
      </c>
      <c r="G18" s="353" t="s">
        <v>85</v>
      </c>
      <c r="H18" s="353" t="s">
        <v>86</v>
      </c>
      <c r="I18" s="435" t="s">
        <v>87</v>
      </c>
      <c r="J18" s="353" t="s">
        <v>88</v>
      </c>
      <c r="K18" s="355" t="s">
        <v>84</v>
      </c>
      <c r="L18" s="356" t="s">
        <v>84</v>
      </c>
      <c r="M18" s="357" t="s">
        <v>850</v>
      </c>
      <c r="N18" s="437">
        <v>2</v>
      </c>
      <c r="O18" s="368">
        <v>1</v>
      </c>
      <c r="P18" s="368">
        <f t="shared" si="15"/>
        <v>2</v>
      </c>
      <c r="Q18" s="369" t="str">
        <f t="shared" si="16"/>
        <v>BAJO</v>
      </c>
      <c r="R18" s="368">
        <v>25</v>
      </c>
      <c r="S18" s="368">
        <f t="shared" si="17"/>
        <v>50</v>
      </c>
      <c r="T18" s="439" t="str">
        <f t="shared" si="18"/>
        <v>III</v>
      </c>
      <c r="U18" s="369" t="str">
        <f t="shared" si="19"/>
        <v>Mejorable</v>
      </c>
      <c r="V18" s="383">
        <v>2</v>
      </c>
      <c r="W18" s="393">
        <v>1</v>
      </c>
      <c r="X18" s="440" t="s">
        <v>89</v>
      </c>
      <c r="Y18" s="385" t="s">
        <v>62</v>
      </c>
      <c r="Z18" s="390" t="s">
        <v>552</v>
      </c>
      <c r="AA18" s="360" t="s">
        <v>552</v>
      </c>
      <c r="AB18" s="361"/>
      <c r="AC18" s="360" t="s">
        <v>835</v>
      </c>
      <c r="AD18" s="391" t="s">
        <v>601</v>
      </c>
      <c r="AE18" s="482" t="s">
        <v>91</v>
      </c>
      <c r="AF18" s="473"/>
      <c r="AG18" s="473"/>
      <c r="AH18" s="473"/>
      <c r="AI18" s="474"/>
    </row>
    <row r="19" spans="2:35" s="229" customFormat="1" ht="189" customHeight="1" thickBot="1">
      <c r="B19" s="443" t="s">
        <v>571</v>
      </c>
      <c r="C19" s="444" t="s">
        <v>576</v>
      </c>
      <c r="D19" s="443" t="s">
        <v>575</v>
      </c>
      <c r="E19" s="443" t="s">
        <v>577</v>
      </c>
      <c r="F19" s="443" t="s">
        <v>62</v>
      </c>
      <c r="G19" s="443" t="s">
        <v>99</v>
      </c>
      <c r="H19" s="443" t="s">
        <v>643</v>
      </c>
      <c r="I19" s="445" t="s">
        <v>98</v>
      </c>
      <c r="J19" s="443" t="s">
        <v>101</v>
      </c>
      <c r="K19" s="446" t="s">
        <v>84</v>
      </c>
      <c r="L19" s="447" t="s">
        <v>84</v>
      </c>
      <c r="M19" s="448" t="s">
        <v>851</v>
      </c>
      <c r="N19" s="449">
        <v>1</v>
      </c>
      <c r="O19" s="450">
        <v>4</v>
      </c>
      <c r="P19" s="450">
        <f t="shared" si="15"/>
        <v>4</v>
      </c>
      <c r="Q19" s="451" t="str">
        <f t="shared" si="16"/>
        <v>BAJO</v>
      </c>
      <c r="R19" s="450">
        <v>100</v>
      </c>
      <c r="S19" s="450">
        <f t="shared" si="17"/>
        <v>400</v>
      </c>
      <c r="T19" s="452" t="str">
        <f t="shared" si="18"/>
        <v>II</v>
      </c>
      <c r="U19" s="451" t="str">
        <f t="shared" si="19"/>
        <v>Aceptable con control específico</v>
      </c>
      <c r="V19" s="383">
        <v>2</v>
      </c>
      <c r="W19" s="453">
        <v>4</v>
      </c>
      <c r="X19" s="454" t="s">
        <v>89</v>
      </c>
      <c r="Y19" s="455" t="s">
        <v>62</v>
      </c>
      <c r="Z19" s="456" t="s">
        <v>552</v>
      </c>
      <c r="AA19" s="457" t="s">
        <v>553</v>
      </c>
      <c r="AB19" s="458"/>
      <c r="AC19" s="360" t="s">
        <v>823</v>
      </c>
      <c r="AD19" s="459"/>
      <c r="AE19" s="483" t="s">
        <v>91</v>
      </c>
      <c r="AF19" s="474"/>
      <c r="AG19" s="474"/>
      <c r="AH19" s="474"/>
      <c r="AI19" s="474"/>
    </row>
    <row r="20" spans="2:35" s="229" customFormat="1" ht="189" customHeight="1" thickBot="1">
      <c r="B20" s="460" t="s">
        <v>571</v>
      </c>
      <c r="C20" s="461" t="s">
        <v>576</v>
      </c>
      <c r="D20" s="460" t="s">
        <v>575</v>
      </c>
      <c r="E20" s="460" t="s">
        <v>577</v>
      </c>
      <c r="F20" s="460" t="s">
        <v>62</v>
      </c>
      <c r="G20" s="460" t="s">
        <v>103</v>
      </c>
      <c r="H20" s="460" t="s">
        <v>104</v>
      </c>
      <c r="I20" s="462" t="s">
        <v>105</v>
      </c>
      <c r="J20" s="460" t="s">
        <v>101</v>
      </c>
      <c r="K20" s="402" t="s">
        <v>596</v>
      </c>
      <c r="L20" s="356" t="s">
        <v>801</v>
      </c>
      <c r="M20" s="356" t="s">
        <v>84</v>
      </c>
      <c r="N20" s="463">
        <v>2</v>
      </c>
      <c r="O20" s="464">
        <v>2</v>
      </c>
      <c r="P20" s="464">
        <f t="shared" si="15"/>
        <v>4</v>
      </c>
      <c r="Q20" s="465" t="str">
        <f t="shared" si="16"/>
        <v>BAJO</v>
      </c>
      <c r="R20" s="464">
        <v>100</v>
      </c>
      <c r="S20" s="464">
        <f t="shared" si="17"/>
        <v>400</v>
      </c>
      <c r="T20" s="466" t="str">
        <f t="shared" si="18"/>
        <v>II</v>
      </c>
      <c r="U20" s="465" t="str">
        <f t="shared" si="19"/>
        <v>Aceptable con control específico</v>
      </c>
      <c r="V20" s="419">
        <v>2</v>
      </c>
      <c r="W20" s="420">
        <v>4</v>
      </c>
      <c r="X20" s="467" t="s">
        <v>89</v>
      </c>
      <c r="Y20" s="468" t="s">
        <v>62</v>
      </c>
      <c r="Z20" s="421" t="s">
        <v>552</v>
      </c>
      <c r="AA20" s="422" t="s">
        <v>553</v>
      </c>
      <c r="AB20" s="422" t="s">
        <v>598</v>
      </c>
      <c r="AC20" s="422" t="s">
        <v>593</v>
      </c>
      <c r="AD20" s="469"/>
      <c r="AE20" s="425" t="s">
        <v>91</v>
      </c>
      <c r="AF20" s="473"/>
      <c r="AG20" s="473"/>
      <c r="AH20" s="473"/>
      <c r="AI20" s="474"/>
    </row>
    <row r="21" spans="2:35" s="229" customFormat="1" ht="23.25" customHeight="1">
      <c r="B21" s="4"/>
      <c r="C21" s="4"/>
      <c r="D21" s="4"/>
      <c r="E21" s="228"/>
      <c r="F21" s="228"/>
      <c r="G21" s="228"/>
      <c r="H21" s="228"/>
      <c r="I21" s="228"/>
      <c r="J21" s="228"/>
      <c r="K21" s="298"/>
      <c r="L21" s="298"/>
      <c r="M21" s="298"/>
      <c r="Q21" s="230"/>
      <c r="T21" s="231"/>
      <c r="U21" s="230"/>
      <c r="V21" s="232"/>
      <c r="W21" s="232"/>
      <c r="X21" s="232"/>
      <c r="Y21" s="232"/>
      <c r="Z21" s="299"/>
      <c r="AA21" s="299"/>
      <c r="AB21" s="299"/>
      <c r="AC21" s="299"/>
      <c r="AD21" s="299"/>
      <c r="AE21" s="233" t="s">
        <v>83</v>
      </c>
      <c r="AF21" s="300"/>
      <c r="AG21" s="300"/>
      <c r="AH21" s="300"/>
      <c r="AI21" s="300"/>
    </row>
    <row r="22" spans="2:35">
      <c r="AF22" s="233"/>
    </row>
  </sheetData>
  <autoFilter ref="B7:AI21" xr:uid="{00000000-0009-0000-0000-000001000000}"/>
  <mergeCells count="9">
    <mergeCell ref="Z6:AD6"/>
    <mergeCell ref="B2:E4"/>
    <mergeCell ref="B6:F6"/>
    <mergeCell ref="G6:J6"/>
    <mergeCell ref="K6:M6"/>
    <mergeCell ref="N6:T6"/>
    <mergeCell ref="V6:Y6"/>
    <mergeCell ref="F3:AB4"/>
    <mergeCell ref="F2:AB2"/>
  </mergeCells>
  <conditionalFormatting sqref="T9:T21">
    <cfRule type="cellIs" dxfId="5" priority="1" stopIfTrue="1" operator="equal">
      <formula>"I"</formula>
    </cfRule>
    <cfRule type="cellIs" dxfId="4" priority="2" stopIfTrue="1" operator="equal">
      <formula>"II"</formula>
    </cfRule>
    <cfRule type="cellIs" dxfId="3"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0"/>
  <sheetViews>
    <sheetView showGridLines="0" showRowColHeaders="0" topLeftCell="A6" zoomScale="79" zoomScaleNormal="80" workbookViewId="0">
      <pane xSplit="9" ySplit="4" topLeftCell="J10" activePane="bottomRight" state="frozen"/>
      <selection activeCell="A6" sqref="A6"/>
      <selection pane="topRight" activeCell="J6" sqref="J6"/>
      <selection pane="bottomLeft" activeCell="A10" sqref="A10"/>
      <selection pane="bottomRight" activeCell="A6" sqref="A6"/>
    </sheetView>
  </sheetViews>
  <sheetFormatPr baseColWidth="10" defaultColWidth="9" defaultRowHeight="15.75"/>
  <cols>
    <col min="1" max="1" width="2.625" style="4" customWidth="1"/>
    <col min="2" max="2" width="22.125" style="4" customWidth="1"/>
    <col min="3" max="3" width="15.875" style="4" customWidth="1"/>
    <col min="4" max="4" width="21.625" style="2" customWidth="1"/>
    <col min="5" max="5" width="30.375" style="4" customWidth="1"/>
    <col min="6" max="6" width="6.5" style="4" customWidth="1"/>
    <col min="7" max="7" width="17.625" style="4" customWidth="1"/>
    <col min="8" max="8" width="20.625" style="4" customWidth="1"/>
    <col min="9" max="9" width="17.5" style="4" customWidth="1"/>
    <col min="10" max="10" width="21.875" style="4" customWidth="1"/>
    <col min="11" max="11" width="14.625" style="4" customWidth="1"/>
    <col min="12" max="12" width="25.5" style="4" customWidth="1"/>
    <col min="13" max="13" width="19.375" style="4" customWidth="1"/>
    <col min="14" max="15" width="6.625" style="4" customWidth="1"/>
    <col min="16" max="16" width="7" style="4" customWidth="1"/>
    <col min="17" max="17" width="7.625" style="4" customWidth="1"/>
    <col min="18" max="19" width="6.625" style="4" customWidth="1"/>
    <col min="20" max="20" width="5.5" style="4" customWidth="1"/>
    <col min="21" max="21" width="9.875" style="4" customWidth="1"/>
    <col min="22" max="22" width="5.125" style="4" customWidth="1"/>
    <col min="23" max="23" width="8.5" style="4" customWidth="1"/>
    <col min="24" max="24" width="21.375" style="4" customWidth="1"/>
    <col min="25" max="25" width="11.625" style="4" hidden="1" customWidth="1"/>
    <col min="26" max="28" width="16" style="4" customWidth="1"/>
    <col min="29" max="29" width="38.875" style="4" customWidth="1"/>
    <col min="30" max="30" width="17" style="4" customWidth="1"/>
    <col min="31" max="31" width="0.5" style="4" hidden="1" customWidth="1"/>
    <col min="32" max="35" width="16.125" style="4" customWidth="1"/>
    <col min="36" max="245" width="11" style="4" customWidth="1"/>
    <col min="246" max="16384" width="9" style="4"/>
  </cols>
  <sheetData>
    <row r="1" spans="1:35" ht="5.0999999999999996" customHeight="1" thickBot="1"/>
    <row r="2" spans="1:35" s="259" customFormat="1" ht="25.5" customHeight="1">
      <c r="A2" s="263"/>
      <c r="B2" s="575"/>
      <c r="C2" s="576"/>
      <c r="D2" s="576"/>
      <c r="E2" s="577"/>
      <c r="F2" s="584" t="s">
        <v>680</v>
      </c>
      <c r="G2" s="585"/>
      <c r="H2" s="585"/>
      <c r="I2" s="585"/>
      <c r="J2" s="585"/>
      <c r="K2" s="585"/>
      <c r="L2" s="585"/>
      <c r="M2" s="585"/>
      <c r="N2" s="585"/>
      <c r="O2" s="585"/>
      <c r="P2" s="585"/>
      <c r="Q2" s="585"/>
      <c r="R2" s="585"/>
      <c r="S2" s="585"/>
      <c r="T2" s="585"/>
      <c r="U2" s="585"/>
      <c r="V2" s="585"/>
      <c r="W2" s="585"/>
      <c r="X2" s="585"/>
      <c r="Y2" s="585"/>
      <c r="Z2" s="585"/>
      <c r="AA2" s="585"/>
      <c r="AB2" s="585"/>
      <c r="AC2" s="585"/>
      <c r="AD2" s="585"/>
      <c r="AE2" s="586"/>
      <c r="AF2" s="575" t="s">
        <v>714</v>
      </c>
      <c r="AG2" s="593"/>
      <c r="AH2" s="593"/>
      <c r="AI2" s="594"/>
    </row>
    <row r="3" spans="1:35" s="259" customFormat="1" ht="25.5" customHeight="1">
      <c r="A3" s="264"/>
      <c r="B3" s="578"/>
      <c r="C3" s="579"/>
      <c r="D3" s="579"/>
      <c r="E3" s="580"/>
      <c r="F3" s="587"/>
      <c r="G3" s="588"/>
      <c r="H3" s="588"/>
      <c r="I3" s="588"/>
      <c r="J3" s="588"/>
      <c r="K3" s="588"/>
      <c r="L3" s="588"/>
      <c r="M3" s="588"/>
      <c r="N3" s="588"/>
      <c r="O3" s="588"/>
      <c r="P3" s="588"/>
      <c r="Q3" s="588"/>
      <c r="R3" s="588"/>
      <c r="S3" s="588"/>
      <c r="T3" s="588"/>
      <c r="U3" s="588"/>
      <c r="V3" s="588"/>
      <c r="W3" s="588"/>
      <c r="X3" s="588"/>
      <c r="Y3" s="588"/>
      <c r="Z3" s="588"/>
      <c r="AA3" s="588"/>
      <c r="AB3" s="588"/>
      <c r="AC3" s="588"/>
      <c r="AD3" s="588"/>
      <c r="AE3" s="589"/>
      <c r="AF3" s="578" t="s">
        <v>606</v>
      </c>
      <c r="AG3" s="579"/>
      <c r="AH3" s="579"/>
      <c r="AI3" s="580"/>
    </row>
    <row r="4" spans="1:35" s="259" customFormat="1" ht="25.5" customHeight="1" thickBot="1">
      <c r="B4" s="581"/>
      <c r="C4" s="582"/>
      <c r="D4" s="582"/>
      <c r="E4" s="583"/>
      <c r="F4" s="590"/>
      <c r="G4" s="591"/>
      <c r="H4" s="591"/>
      <c r="I4" s="591"/>
      <c r="J4" s="591"/>
      <c r="K4" s="591"/>
      <c r="L4" s="591"/>
      <c r="M4" s="591"/>
      <c r="N4" s="591"/>
      <c r="O4" s="591"/>
      <c r="P4" s="591"/>
      <c r="Q4" s="591"/>
      <c r="R4" s="591"/>
      <c r="S4" s="591"/>
      <c r="T4" s="591"/>
      <c r="U4" s="591"/>
      <c r="V4" s="591"/>
      <c r="W4" s="591"/>
      <c r="X4" s="591"/>
      <c r="Y4" s="591"/>
      <c r="Z4" s="591"/>
      <c r="AA4" s="591"/>
      <c r="AB4" s="591"/>
      <c r="AC4" s="591"/>
      <c r="AD4" s="591"/>
      <c r="AE4" s="592"/>
      <c r="AF4" s="581" t="s">
        <v>715</v>
      </c>
      <c r="AG4" s="582"/>
      <c r="AH4" s="582"/>
      <c r="AI4" s="583"/>
    </row>
    <row r="5" spans="1:35" s="259" customFormat="1" ht="3.95" customHeight="1" thickBot="1">
      <c r="B5" s="227"/>
      <c r="C5" s="7"/>
      <c r="D5" s="8"/>
      <c r="E5" s="7"/>
      <c r="F5" s="7"/>
      <c r="G5" s="7"/>
      <c r="AE5" s="265"/>
      <c r="AI5" s="265"/>
    </row>
    <row r="6" spans="1:35" s="262" customFormat="1" ht="55.5" customHeight="1" thickBot="1">
      <c r="A6" s="261"/>
      <c r="B6" s="571" t="s">
        <v>20</v>
      </c>
      <c r="C6" s="572"/>
      <c r="D6" s="572"/>
      <c r="E6" s="572"/>
      <c r="F6" s="573"/>
      <c r="G6" s="571" t="s">
        <v>21</v>
      </c>
      <c r="H6" s="572"/>
      <c r="I6" s="572"/>
      <c r="J6" s="573"/>
      <c r="K6" s="571" t="s">
        <v>22</v>
      </c>
      <c r="L6" s="572"/>
      <c r="M6" s="573"/>
      <c r="N6" s="595" t="s">
        <v>23</v>
      </c>
      <c r="O6" s="595"/>
      <c r="P6" s="595"/>
      <c r="Q6" s="595"/>
      <c r="R6" s="595"/>
      <c r="S6" s="595"/>
      <c r="T6" s="596"/>
      <c r="U6" s="248" t="s">
        <v>24</v>
      </c>
      <c r="V6" s="571" t="s">
        <v>25</v>
      </c>
      <c r="W6" s="572"/>
      <c r="X6" s="572"/>
      <c r="Y6" s="573"/>
      <c r="Z6" s="571" t="s">
        <v>26</v>
      </c>
      <c r="AA6" s="572"/>
      <c r="AB6" s="572"/>
      <c r="AC6" s="572"/>
      <c r="AD6" s="573"/>
      <c r="AE6" s="470" t="s">
        <v>27</v>
      </c>
      <c r="AF6" s="574" t="s">
        <v>28</v>
      </c>
      <c r="AG6" s="574"/>
      <c r="AH6" s="574"/>
      <c r="AI6" s="574"/>
    </row>
    <row r="7" spans="1:35" s="262" customFormat="1" ht="135" customHeight="1" thickBot="1">
      <c r="A7" s="261"/>
      <c r="B7" s="249" t="s">
        <v>29</v>
      </c>
      <c r="C7" s="249" t="s">
        <v>30</v>
      </c>
      <c r="D7" s="249" t="s">
        <v>31</v>
      </c>
      <c r="E7" s="249" t="s">
        <v>32</v>
      </c>
      <c r="F7" s="250" t="s">
        <v>34</v>
      </c>
      <c r="G7" s="237" t="s">
        <v>35</v>
      </c>
      <c r="H7" s="237" t="s">
        <v>36</v>
      </c>
      <c r="I7" s="237" t="s">
        <v>37</v>
      </c>
      <c r="J7" s="237" t="s">
        <v>38</v>
      </c>
      <c r="K7" s="249" t="s">
        <v>39</v>
      </c>
      <c r="L7" s="249" t="s">
        <v>40</v>
      </c>
      <c r="M7" s="249" t="s">
        <v>41</v>
      </c>
      <c r="N7" s="251" t="s">
        <v>42</v>
      </c>
      <c r="O7" s="252" t="s">
        <v>43</v>
      </c>
      <c r="P7" s="253" t="s">
        <v>44</v>
      </c>
      <c r="Q7" s="253" t="s">
        <v>45</v>
      </c>
      <c r="R7" s="253" t="s">
        <v>46</v>
      </c>
      <c r="S7" s="253" t="s">
        <v>47</v>
      </c>
      <c r="T7" s="253" t="s">
        <v>48</v>
      </c>
      <c r="U7" s="254" t="s">
        <v>49</v>
      </c>
      <c r="V7" s="255" t="s">
        <v>50</v>
      </c>
      <c r="W7" s="254" t="s">
        <v>51</v>
      </c>
      <c r="X7" s="249" t="s">
        <v>52</v>
      </c>
      <c r="Y7" s="256" t="s">
        <v>53</v>
      </c>
      <c r="Z7" s="250" t="s">
        <v>54</v>
      </c>
      <c r="AA7" s="250" t="s">
        <v>55</v>
      </c>
      <c r="AB7" s="249" t="s">
        <v>56</v>
      </c>
      <c r="AC7" s="249" t="s">
        <v>57</v>
      </c>
      <c r="AD7" s="250" t="s">
        <v>58</v>
      </c>
      <c r="AE7" s="257" t="s">
        <v>27</v>
      </c>
      <c r="AF7" s="472" t="s">
        <v>59</v>
      </c>
      <c r="AG7" s="472" t="s">
        <v>60</v>
      </c>
      <c r="AH7" s="472" t="s">
        <v>61</v>
      </c>
      <c r="AI7" s="472" t="s">
        <v>566</v>
      </c>
    </row>
    <row r="8" spans="1:35" s="229" customFormat="1" ht="124.5" customHeight="1" thickBot="1">
      <c r="B8" s="410" t="s">
        <v>709</v>
      </c>
      <c r="C8" s="411" t="s">
        <v>690</v>
      </c>
      <c r="D8" s="412" t="s">
        <v>674</v>
      </c>
      <c r="E8" s="412" t="s">
        <v>685</v>
      </c>
      <c r="F8" s="413" t="s">
        <v>84</v>
      </c>
      <c r="G8" s="488" t="s">
        <v>77</v>
      </c>
      <c r="H8" s="489" t="s">
        <v>626</v>
      </c>
      <c r="I8" s="490" t="s">
        <v>627</v>
      </c>
      <c r="J8" s="413" t="s">
        <v>691</v>
      </c>
      <c r="K8" s="402" t="s">
        <v>84</v>
      </c>
      <c r="L8" s="403" t="s">
        <v>84</v>
      </c>
      <c r="M8" s="414" t="s">
        <v>84</v>
      </c>
      <c r="N8" s="415" t="s">
        <v>613</v>
      </c>
      <c r="O8" s="412">
        <v>3</v>
      </c>
      <c r="P8" s="412">
        <v>3</v>
      </c>
      <c r="Q8" s="416" t="str">
        <f t="shared" ref="Q8:Q15" si="0">IF(P8&lt;=4,"BAJO",(IF(P8&lt;=8,"MEDIO",IF(P8&lt;=20,"ALTO",IF(P8&lt;=40,"MUY ALTO")))))</f>
        <v>BAJO</v>
      </c>
      <c r="R8" s="412">
        <v>25</v>
      </c>
      <c r="S8" s="412">
        <f t="shared" ref="S8:S15" si="1">+R8*P8</f>
        <v>75</v>
      </c>
      <c r="T8" s="403" t="str">
        <f t="shared" ref="T8:T15" si="2">IF(AND(S8&gt;1,S8&lt;=20),"IV",IF(AND(S8&gt;=40,S8&lt;=120),"III",IF(AND(S8&gt;=150,S8&lt;=500),"II",IF(AND(S8&gt;=600,S8&lt;=4000),"I","N.A"))))</f>
        <v>III</v>
      </c>
      <c r="U8" s="417" t="str">
        <f t="shared" ref="U8:U15" si="3">IF(T8="II","Aceptable con control específico",(IF(T8="I","No aceptable",IF(T8="III","Mejorable",IF(T8="IV","Aceptable")))))</f>
        <v>Mejorable</v>
      </c>
      <c r="V8" s="418">
        <v>5</v>
      </c>
      <c r="W8" s="419">
        <v>0.5</v>
      </c>
      <c r="X8" s="419" t="s">
        <v>628</v>
      </c>
      <c r="Y8" s="420" t="s">
        <v>62</v>
      </c>
      <c r="Z8" s="421" t="s">
        <v>553</v>
      </c>
      <c r="AA8" s="422" t="s">
        <v>553</v>
      </c>
      <c r="AB8" s="422"/>
      <c r="AC8" s="422"/>
      <c r="AD8" s="424" t="s">
        <v>601</v>
      </c>
      <c r="AE8" s="425" t="s">
        <v>83</v>
      </c>
      <c r="AF8" s="474"/>
      <c r="AG8" s="474"/>
      <c r="AH8" s="474"/>
      <c r="AI8" s="474"/>
    </row>
    <row r="9" spans="1:35" s="229" customFormat="1" ht="147.75" customHeight="1" thickBot="1">
      <c r="B9" s="410" t="s">
        <v>709</v>
      </c>
      <c r="C9" s="411" t="s">
        <v>690</v>
      </c>
      <c r="D9" s="412" t="s">
        <v>674</v>
      </c>
      <c r="E9" s="412" t="s">
        <v>685</v>
      </c>
      <c r="F9" s="413" t="s">
        <v>84</v>
      </c>
      <c r="G9" s="410" t="s">
        <v>85</v>
      </c>
      <c r="H9" s="412" t="s">
        <v>86</v>
      </c>
      <c r="I9" s="412" t="s">
        <v>87</v>
      </c>
      <c r="J9" s="413" t="s">
        <v>675</v>
      </c>
      <c r="K9" s="402" t="s">
        <v>84</v>
      </c>
      <c r="L9" s="403" t="s">
        <v>84</v>
      </c>
      <c r="M9" s="414" t="s">
        <v>834</v>
      </c>
      <c r="N9" s="415">
        <v>2</v>
      </c>
      <c r="O9" s="412">
        <v>1</v>
      </c>
      <c r="P9" s="412">
        <f t="shared" ref="P9:P15" si="4">+O9*N9</f>
        <v>2</v>
      </c>
      <c r="Q9" s="416" t="str">
        <f t="shared" si="0"/>
        <v>BAJO</v>
      </c>
      <c r="R9" s="412">
        <v>25</v>
      </c>
      <c r="S9" s="412">
        <f t="shared" si="1"/>
        <v>50</v>
      </c>
      <c r="T9" s="403" t="str">
        <f t="shared" si="2"/>
        <v>III</v>
      </c>
      <c r="U9" s="417" t="str">
        <f t="shared" si="3"/>
        <v>Mejorable</v>
      </c>
      <c r="V9" s="418">
        <v>5</v>
      </c>
      <c r="W9" s="419">
        <v>0.5</v>
      </c>
      <c r="X9" s="419" t="s">
        <v>89</v>
      </c>
      <c r="Y9" s="420" t="s">
        <v>62</v>
      </c>
      <c r="Z9" s="421" t="s">
        <v>729</v>
      </c>
      <c r="AA9" s="421" t="s">
        <v>729</v>
      </c>
      <c r="AB9" s="419" t="s">
        <v>600</v>
      </c>
      <c r="AC9" s="422" t="s">
        <v>835</v>
      </c>
      <c r="AD9" s="424" t="s">
        <v>601</v>
      </c>
      <c r="AE9" s="425" t="s">
        <v>91</v>
      </c>
      <c r="AF9" s="473"/>
      <c r="AG9" s="473"/>
      <c r="AH9" s="473"/>
      <c r="AI9" s="474"/>
    </row>
    <row r="10" spans="1:35" s="229" customFormat="1" ht="135" customHeight="1" thickBot="1">
      <c r="B10" s="410" t="s">
        <v>709</v>
      </c>
      <c r="C10" s="411" t="s">
        <v>690</v>
      </c>
      <c r="D10" s="412" t="s">
        <v>674</v>
      </c>
      <c r="E10" s="412" t="s">
        <v>685</v>
      </c>
      <c r="F10" s="413" t="s">
        <v>84</v>
      </c>
      <c r="G10" s="410" t="s">
        <v>95</v>
      </c>
      <c r="H10" s="412" t="s">
        <v>96</v>
      </c>
      <c r="I10" s="412" t="s">
        <v>632</v>
      </c>
      <c r="J10" s="413" t="s">
        <v>631</v>
      </c>
      <c r="K10" s="402" t="s">
        <v>84</v>
      </c>
      <c r="L10" s="403" t="s">
        <v>84</v>
      </c>
      <c r="M10" s="414" t="s">
        <v>84</v>
      </c>
      <c r="N10" s="415">
        <v>2</v>
      </c>
      <c r="O10" s="412">
        <v>2</v>
      </c>
      <c r="P10" s="412">
        <f t="shared" si="4"/>
        <v>4</v>
      </c>
      <c r="Q10" s="416" t="str">
        <f t="shared" si="0"/>
        <v>BAJO</v>
      </c>
      <c r="R10" s="412">
        <v>25</v>
      </c>
      <c r="S10" s="412">
        <f t="shared" si="1"/>
        <v>100</v>
      </c>
      <c r="T10" s="403" t="str">
        <f t="shared" si="2"/>
        <v>III</v>
      </c>
      <c r="U10" s="417" t="str">
        <f t="shared" si="3"/>
        <v>Mejorable</v>
      </c>
      <c r="V10" s="418">
        <v>5</v>
      </c>
      <c r="W10" s="419">
        <v>0.5</v>
      </c>
      <c r="X10" s="419" t="s">
        <v>119</v>
      </c>
      <c r="Y10" s="420" t="s">
        <v>62</v>
      </c>
      <c r="Z10" s="421" t="s">
        <v>729</v>
      </c>
      <c r="AA10" s="426" t="s">
        <v>637</v>
      </c>
      <c r="AB10" s="422" t="s">
        <v>600</v>
      </c>
      <c r="AC10" s="422" t="s">
        <v>836</v>
      </c>
      <c r="AD10" s="424" t="s">
        <v>601</v>
      </c>
      <c r="AE10" s="425" t="s">
        <v>83</v>
      </c>
      <c r="AF10" s="474"/>
      <c r="AG10" s="474"/>
      <c r="AH10" s="474"/>
      <c r="AI10" s="474"/>
    </row>
    <row r="11" spans="1:35" s="15" customFormat="1" ht="153" customHeight="1" thickBot="1">
      <c r="B11" s="410" t="s">
        <v>709</v>
      </c>
      <c r="C11" s="411" t="s">
        <v>690</v>
      </c>
      <c r="D11" s="412" t="s">
        <v>674</v>
      </c>
      <c r="E11" s="412" t="s">
        <v>685</v>
      </c>
      <c r="F11" s="413" t="s">
        <v>84</v>
      </c>
      <c r="G11" s="410" t="s">
        <v>205</v>
      </c>
      <c r="H11" s="427" t="s">
        <v>585</v>
      </c>
      <c r="I11" s="427" t="s">
        <v>587</v>
      </c>
      <c r="J11" s="413" t="s">
        <v>586</v>
      </c>
      <c r="K11" s="402" t="s">
        <v>693</v>
      </c>
      <c r="L11" s="356" t="s">
        <v>713</v>
      </c>
      <c r="M11" s="414" t="s">
        <v>84</v>
      </c>
      <c r="N11" s="415">
        <v>2</v>
      </c>
      <c r="O11" s="412">
        <v>2</v>
      </c>
      <c r="P11" s="412">
        <f t="shared" si="4"/>
        <v>4</v>
      </c>
      <c r="Q11" s="416" t="str">
        <f t="shared" si="0"/>
        <v>BAJO</v>
      </c>
      <c r="R11" s="412">
        <v>10</v>
      </c>
      <c r="S11" s="412">
        <f t="shared" si="1"/>
        <v>40</v>
      </c>
      <c r="T11" s="403" t="str">
        <f t="shared" si="2"/>
        <v>III</v>
      </c>
      <c r="U11" s="417" t="str">
        <f t="shared" si="3"/>
        <v>Mejorable</v>
      </c>
      <c r="V11" s="418">
        <v>5</v>
      </c>
      <c r="W11" s="419">
        <v>0.5</v>
      </c>
      <c r="X11" s="419" t="s">
        <v>89</v>
      </c>
      <c r="Y11" s="420" t="s">
        <v>62</v>
      </c>
      <c r="Z11" s="421" t="s">
        <v>553</v>
      </c>
      <c r="AA11" s="422" t="s">
        <v>553</v>
      </c>
      <c r="AB11" s="422" t="s">
        <v>837</v>
      </c>
      <c r="AC11" s="422" t="s">
        <v>838</v>
      </c>
      <c r="AD11" s="424" t="s">
        <v>601</v>
      </c>
      <c r="AE11" s="425" t="s">
        <v>91</v>
      </c>
      <c r="AF11" s="474"/>
      <c r="AG11" s="474"/>
      <c r="AH11" s="474"/>
      <c r="AI11" s="474"/>
    </row>
    <row r="12" spans="1:35" s="15" customFormat="1" ht="147" customHeight="1" thickBot="1">
      <c r="B12" s="410" t="s">
        <v>709</v>
      </c>
      <c r="C12" s="411" t="s">
        <v>690</v>
      </c>
      <c r="D12" s="412" t="s">
        <v>674</v>
      </c>
      <c r="E12" s="412" t="s">
        <v>685</v>
      </c>
      <c r="F12" s="413" t="s">
        <v>84</v>
      </c>
      <c r="G12" s="410" t="s">
        <v>114</v>
      </c>
      <c r="H12" s="412" t="s">
        <v>634</v>
      </c>
      <c r="I12" s="426" t="s">
        <v>633</v>
      </c>
      <c r="J12" s="413" t="s">
        <v>692</v>
      </c>
      <c r="K12" s="402" t="s">
        <v>693</v>
      </c>
      <c r="L12" s="403" t="s">
        <v>84</v>
      </c>
      <c r="M12" s="414" t="s">
        <v>84</v>
      </c>
      <c r="N12" s="415">
        <v>2</v>
      </c>
      <c r="O12" s="412">
        <v>2</v>
      </c>
      <c r="P12" s="412">
        <f t="shared" si="4"/>
        <v>4</v>
      </c>
      <c r="Q12" s="416" t="str">
        <f t="shared" si="0"/>
        <v>BAJO</v>
      </c>
      <c r="R12" s="412">
        <v>10</v>
      </c>
      <c r="S12" s="412">
        <f t="shared" si="1"/>
        <v>40</v>
      </c>
      <c r="T12" s="403" t="str">
        <f t="shared" si="2"/>
        <v>III</v>
      </c>
      <c r="U12" s="417" t="str">
        <f t="shared" si="3"/>
        <v>Mejorable</v>
      </c>
      <c r="V12" s="418">
        <v>5</v>
      </c>
      <c r="W12" s="419">
        <v>0.5</v>
      </c>
      <c r="X12" s="419" t="s">
        <v>636</v>
      </c>
      <c r="Y12" s="420" t="s">
        <v>62</v>
      </c>
      <c r="Z12" s="421" t="s">
        <v>553</v>
      </c>
      <c r="AA12" s="422" t="s">
        <v>553</v>
      </c>
      <c r="AB12" s="422" t="s">
        <v>837</v>
      </c>
      <c r="AC12" s="422" t="s">
        <v>839</v>
      </c>
      <c r="AD12" s="424" t="s">
        <v>601</v>
      </c>
      <c r="AE12" s="425" t="s">
        <v>91</v>
      </c>
      <c r="AF12" s="474"/>
      <c r="AG12" s="474"/>
      <c r="AH12" s="474"/>
      <c r="AI12" s="474"/>
    </row>
    <row r="13" spans="1:35" s="229" customFormat="1" ht="153.75" customHeight="1" thickBot="1">
      <c r="B13" s="410" t="s">
        <v>709</v>
      </c>
      <c r="C13" s="411" t="s">
        <v>690</v>
      </c>
      <c r="D13" s="412" t="s">
        <v>674</v>
      </c>
      <c r="E13" s="412" t="s">
        <v>685</v>
      </c>
      <c r="F13" s="413" t="s">
        <v>84</v>
      </c>
      <c r="G13" s="410" t="s">
        <v>103</v>
      </c>
      <c r="H13" s="412" t="s">
        <v>104</v>
      </c>
      <c r="I13" s="412" t="s">
        <v>105</v>
      </c>
      <c r="J13" s="413" t="s">
        <v>101</v>
      </c>
      <c r="K13" s="402" t="s">
        <v>596</v>
      </c>
      <c r="L13" s="356" t="s">
        <v>801</v>
      </c>
      <c r="M13" s="403" t="s">
        <v>84</v>
      </c>
      <c r="N13" s="415">
        <v>2</v>
      </c>
      <c r="O13" s="412">
        <v>2</v>
      </c>
      <c r="P13" s="412">
        <f>+O13*N13</f>
        <v>4</v>
      </c>
      <c r="Q13" s="416" t="str">
        <f>IF(P13&lt;=4,"BAJO",(IF(P13&lt;=8,"MEDIO",IF(P13&lt;=20,"ALTO",IF(P13&lt;=40,"MUY ALTO")))))</f>
        <v>BAJO</v>
      </c>
      <c r="R13" s="412">
        <v>100</v>
      </c>
      <c r="S13" s="412">
        <f>+R13*P13</f>
        <v>400</v>
      </c>
      <c r="T13" s="403" t="str">
        <f>IF(AND(S13&gt;1,S13&lt;=20),"IV",IF(AND(S13&gt;=40,S13&lt;=120),"III",IF(AND(S13&gt;=150,S13&lt;=500),"II",IF(AND(S13&gt;=600,S13&lt;=4000),"I","N.A"))))</f>
        <v>II</v>
      </c>
      <c r="U13" s="417" t="str">
        <f>IF(T13="II","Aceptable con control específico",(IF(T13="I","No aceptable",IF(T13="III","Mejorable",IF(T13="IV","Aceptable")))))</f>
        <v>Aceptable con control específico</v>
      </c>
      <c r="V13" s="418">
        <v>5</v>
      </c>
      <c r="W13" s="419">
        <v>0.5</v>
      </c>
      <c r="X13" s="419" t="s">
        <v>89</v>
      </c>
      <c r="Y13" s="420" t="s">
        <v>62</v>
      </c>
      <c r="Z13" s="421" t="s">
        <v>729</v>
      </c>
      <c r="AA13" s="422" t="s">
        <v>552</v>
      </c>
      <c r="AB13" s="422" t="s">
        <v>600</v>
      </c>
      <c r="AC13" s="422" t="s">
        <v>163</v>
      </c>
      <c r="AD13" s="424" t="s">
        <v>601</v>
      </c>
      <c r="AE13" s="425" t="s">
        <v>91</v>
      </c>
      <c r="AF13" s="474"/>
      <c r="AG13" s="474"/>
      <c r="AH13" s="474"/>
      <c r="AI13" s="474"/>
    </row>
    <row r="14" spans="1:35" s="229" customFormat="1" ht="155.25" customHeight="1" thickBot="1">
      <c r="B14" s="410" t="s">
        <v>709</v>
      </c>
      <c r="C14" s="411" t="s">
        <v>690</v>
      </c>
      <c r="D14" s="412" t="s">
        <v>674</v>
      </c>
      <c r="E14" s="412" t="s">
        <v>685</v>
      </c>
      <c r="F14" s="413" t="s">
        <v>84</v>
      </c>
      <c r="G14" s="410" t="s">
        <v>135</v>
      </c>
      <c r="H14" s="367" t="s">
        <v>760</v>
      </c>
      <c r="I14" s="367" t="s">
        <v>803</v>
      </c>
      <c r="J14" s="352" t="s">
        <v>759</v>
      </c>
      <c r="K14" s="402" t="s">
        <v>166</v>
      </c>
      <c r="L14" s="356" t="s">
        <v>762</v>
      </c>
      <c r="M14" s="357" t="s">
        <v>770</v>
      </c>
      <c r="N14" s="368">
        <v>6</v>
      </c>
      <c r="O14" s="368">
        <v>4</v>
      </c>
      <c r="P14" s="368">
        <v>20</v>
      </c>
      <c r="Q14" s="369" t="str">
        <f>IF(P14&lt;=4,"BAJO",(IF(P14&lt;=8,"MEDIO",IF(P14&lt;=20,"ALTO",IF(P14&lt;=40,"MUY ALTO")))))</f>
        <v>ALTO</v>
      </c>
      <c r="R14" s="368">
        <v>10</v>
      </c>
      <c r="S14" s="368">
        <v>4000</v>
      </c>
      <c r="T14" s="403" t="str">
        <f t="shared" ref="T14" si="5">IF(AND(S14&gt;1,S14&lt;=20),"IV",IF(AND(S14&gt;=40,S14&lt;=120),"III",IF(AND(S14&gt;=150,S14&lt;=500),"II",IF(AND(S14&gt;=600,S14&lt;=4000),"I","N.A"))))</f>
        <v>I</v>
      </c>
      <c r="U14" s="417" t="str">
        <f t="shared" ref="U14" si="6">IF(T14="II","Aceptable con control específico",(IF(T14="I","No aceptable",IF(T14="III","Mejorable",IF(T14="IV","Aceptable")))))</f>
        <v>No aceptable</v>
      </c>
      <c r="V14" s="418">
        <v>5</v>
      </c>
      <c r="W14" s="419">
        <v>0.5</v>
      </c>
      <c r="X14" s="419" t="s">
        <v>689</v>
      </c>
      <c r="Y14" s="420"/>
      <c r="Z14" s="421" t="s">
        <v>729</v>
      </c>
      <c r="AA14" s="421" t="s">
        <v>729</v>
      </c>
      <c r="AB14" s="422"/>
      <c r="AC14" s="347" t="s">
        <v>840</v>
      </c>
      <c r="AD14" s="414" t="s">
        <v>686</v>
      </c>
      <c r="AE14" s="425"/>
      <c r="AF14" s="474"/>
      <c r="AG14" s="474"/>
      <c r="AH14" s="474"/>
      <c r="AI14" s="474"/>
    </row>
    <row r="15" spans="1:35" s="229" customFormat="1" ht="143.25" customHeight="1" thickBot="1">
      <c r="B15" s="410" t="s">
        <v>709</v>
      </c>
      <c r="C15" s="411" t="s">
        <v>690</v>
      </c>
      <c r="D15" s="412" t="s">
        <v>679</v>
      </c>
      <c r="E15" s="412" t="s">
        <v>685</v>
      </c>
      <c r="F15" s="413" t="s">
        <v>84</v>
      </c>
      <c r="G15" s="410" t="s">
        <v>99</v>
      </c>
      <c r="H15" s="412" t="s">
        <v>639</v>
      </c>
      <c r="I15" s="412" t="s">
        <v>98</v>
      </c>
      <c r="J15" s="428" t="s">
        <v>640</v>
      </c>
      <c r="K15" s="402" t="s">
        <v>84</v>
      </c>
      <c r="L15" s="403" t="s">
        <v>84</v>
      </c>
      <c r="M15" s="414" t="s">
        <v>761</v>
      </c>
      <c r="N15" s="415">
        <v>2</v>
      </c>
      <c r="O15" s="412">
        <v>2</v>
      </c>
      <c r="P15" s="412">
        <f t="shared" si="4"/>
        <v>4</v>
      </c>
      <c r="Q15" s="416" t="str">
        <f t="shared" si="0"/>
        <v>BAJO</v>
      </c>
      <c r="R15" s="412">
        <v>100</v>
      </c>
      <c r="S15" s="412">
        <f t="shared" si="1"/>
        <v>400</v>
      </c>
      <c r="T15" s="403" t="str">
        <f t="shared" si="2"/>
        <v>II</v>
      </c>
      <c r="U15" s="417" t="str">
        <f t="shared" si="3"/>
        <v>Aceptable con control específico</v>
      </c>
      <c r="V15" s="418">
        <v>5</v>
      </c>
      <c r="W15" s="419">
        <v>0.5</v>
      </c>
      <c r="X15" s="419" t="s">
        <v>89</v>
      </c>
      <c r="Y15" s="420" t="s">
        <v>62</v>
      </c>
      <c r="Z15" s="421" t="s">
        <v>553</v>
      </c>
      <c r="AA15" s="422" t="s">
        <v>553</v>
      </c>
      <c r="AB15" s="423"/>
      <c r="AC15" s="422" t="s">
        <v>841</v>
      </c>
      <c r="AD15" s="424" t="s">
        <v>601</v>
      </c>
      <c r="AE15" s="425" t="s">
        <v>91</v>
      </c>
      <c r="AF15" s="474"/>
      <c r="AG15" s="474"/>
      <c r="AH15" s="474"/>
      <c r="AI15" s="474"/>
    </row>
    <row r="20" spans="9:9">
      <c r="I20" s="266"/>
    </row>
  </sheetData>
  <autoFilter ref="B7:AI15" xr:uid="{00000000-0009-0000-0000-000000000000}"/>
  <mergeCells count="12">
    <mergeCell ref="Z6:AD6"/>
    <mergeCell ref="AF6:AI6"/>
    <mergeCell ref="B2:E4"/>
    <mergeCell ref="F2:AE4"/>
    <mergeCell ref="AF2:AI2"/>
    <mergeCell ref="AF3:AI3"/>
    <mergeCell ref="AF4:AI4"/>
    <mergeCell ref="B6:F6"/>
    <mergeCell ref="G6:J6"/>
    <mergeCell ref="K6:M6"/>
    <mergeCell ref="N6:T6"/>
    <mergeCell ref="V6:Y6"/>
  </mergeCells>
  <conditionalFormatting sqref="T8:T15">
    <cfRule type="cellIs" dxfId="8" priority="1" stopIfTrue="1" operator="equal">
      <formula>"I"</formula>
    </cfRule>
    <cfRule type="cellIs" dxfId="7" priority="2" stopIfTrue="1" operator="equal">
      <formula>"II"</formula>
    </cfRule>
    <cfRule type="cellIs" dxfId="6"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K33"/>
  <sheetViews>
    <sheetView zoomScale="78" zoomScaleNormal="78" workbookViewId="0">
      <selection activeCell="AJ7" sqref="AJ7"/>
    </sheetView>
  </sheetViews>
  <sheetFormatPr baseColWidth="10" defaultColWidth="9" defaultRowHeight="15.75"/>
  <cols>
    <col min="1" max="1" width="2.625" customWidth="1"/>
    <col min="2" max="2" width="16.875" style="1" customWidth="1"/>
    <col min="3" max="3" width="14.875" customWidth="1"/>
    <col min="4" max="4" width="21.625" style="13" customWidth="1"/>
    <col min="5" max="5" width="30.375" style="3" customWidth="1"/>
    <col min="6" max="6" width="24.375" style="3" customWidth="1"/>
    <col min="7" max="7" width="6.5" style="4" customWidth="1"/>
    <col min="8" max="8" width="15.125" style="3" customWidth="1"/>
    <col min="9" max="9" width="17" style="3" customWidth="1"/>
    <col min="10" max="10" width="23.875" style="3" customWidth="1"/>
    <col min="11" max="11" width="21.875" style="3" customWidth="1"/>
    <col min="12" max="14" width="13.5" style="3" customWidth="1"/>
    <col min="15" max="18" width="6.625" style="3" customWidth="1"/>
    <col min="19" max="20" width="6.625" style="4" customWidth="1"/>
    <col min="21" max="21" width="5.5" style="4" customWidth="1"/>
    <col min="22" max="22" width="9.875" style="4" customWidth="1"/>
    <col min="23" max="23" width="5.125" style="4" customWidth="1"/>
    <col min="24" max="24" width="8.5" style="4" customWidth="1"/>
    <col min="25" max="25" width="21.375" style="3" customWidth="1"/>
    <col min="26" max="26" width="11.625" style="4" customWidth="1"/>
    <col min="27" max="29" width="11.875" style="3" customWidth="1"/>
    <col min="30" max="30" width="38.875" style="3" customWidth="1"/>
    <col min="31" max="31" width="12.125" style="3" customWidth="1"/>
    <col min="32" max="32" width="44.375" customWidth="1"/>
    <col min="33" max="34" width="11" customWidth="1"/>
    <col min="35" max="35" width="12" customWidth="1"/>
    <col min="36" max="36" width="15.625" customWidth="1"/>
    <col min="37" max="245" width="11" customWidth="1"/>
  </cols>
  <sheetData>
    <row r="1" spans="2:36" ht="5.0999999999999996" customHeight="1"/>
    <row r="2" spans="2:36" s="5" customFormat="1" ht="25.5" customHeight="1">
      <c r="B2" s="613" t="s">
        <v>547</v>
      </c>
      <c r="C2" s="614"/>
      <c r="D2" s="614"/>
      <c r="E2" s="615"/>
      <c r="F2" s="603" t="s">
        <v>548</v>
      </c>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0" t="s">
        <v>549</v>
      </c>
      <c r="AI2" s="601"/>
      <c r="AJ2" s="602"/>
    </row>
    <row r="3" spans="2:36" s="5" customFormat="1" ht="25.5" customHeight="1">
      <c r="B3" s="616"/>
      <c r="C3" s="617"/>
      <c r="D3" s="617"/>
      <c r="E3" s="618"/>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0" t="s">
        <v>550</v>
      </c>
      <c r="AI3" s="601"/>
      <c r="AJ3" s="602"/>
    </row>
    <row r="4" spans="2:36" s="5" customFormat="1" ht="25.5" customHeight="1">
      <c r="B4" s="619"/>
      <c r="C4" s="620"/>
      <c r="D4" s="620"/>
      <c r="E4" s="621"/>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0" t="s">
        <v>551</v>
      </c>
      <c r="AI4" s="601"/>
      <c r="AJ4" s="602"/>
    </row>
    <row r="5" spans="2:36" s="5" customFormat="1" ht="3.95" customHeight="1">
      <c r="B5" s="6"/>
      <c r="C5" s="7"/>
      <c r="D5" s="8"/>
      <c r="E5" s="7"/>
      <c r="F5" s="7"/>
      <c r="G5" s="7"/>
      <c r="H5" s="7"/>
    </row>
    <row r="6" spans="2:36" s="9" customFormat="1" ht="30" customHeight="1">
      <c r="B6" s="604" t="s">
        <v>20</v>
      </c>
      <c r="C6" s="605"/>
      <c r="D6" s="605"/>
      <c r="E6" s="605"/>
      <c r="F6" s="605"/>
      <c r="G6" s="606"/>
      <c r="H6" s="607" t="s">
        <v>21</v>
      </c>
      <c r="I6" s="608"/>
      <c r="J6" s="608"/>
      <c r="K6" s="609"/>
      <c r="L6" s="607" t="s">
        <v>22</v>
      </c>
      <c r="M6" s="608"/>
      <c r="N6" s="609"/>
      <c r="O6" s="607" t="s">
        <v>23</v>
      </c>
      <c r="P6" s="608"/>
      <c r="Q6" s="608"/>
      <c r="R6" s="608"/>
      <c r="S6" s="608"/>
      <c r="T6" s="608"/>
      <c r="U6" s="609"/>
      <c r="V6" s="153" t="s">
        <v>24</v>
      </c>
      <c r="W6" s="607" t="s">
        <v>25</v>
      </c>
      <c r="X6" s="608"/>
      <c r="Y6" s="608"/>
      <c r="Z6" s="609"/>
      <c r="AA6" s="607" t="s">
        <v>26</v>
      </c>
      <c r="AB6" s="608"/>
      <c r="AC6" s="608"/>
      <c r="AD6" s="608"/>
      <c r="AE6" s="609"/>
      <c r="AF6" s="154" t="s">
        <v>27</v>
      </c>
      <c r="AG6" s="610" t="s">
        <v>28</v>
      </c>
      <c r="AH6" s="611"/>
      <c r="AI6" s="611"/>
      <c r="AJ6" s="612"/>
    </row>
    <row r="7" spans="2:36" s="9" customFormat="1" ht="135" customHeight="1">
      <c r="B7" s="153" t="s">
        <v>29</v>
      </c>
      <c r="C7" s="155" t="s">
        <v>30</v>
      </c>
      <c r="D7" s="153" t="s">
        <v>31</v>
      </c>
      <c r="E7" s="153" t="s">
        <v>32</v>
      </c>
      <c r="F7" s="153" t="s">
        <v>33</v>
      </c>
      <c r="G7" s="156" t="s">
        <v>34</v>
      </c>
      <c r="H7" s="153" t="s">
        <v>35</v>
      </c>
      <c r="I7" s="153" t="s">
        <v>36</v>
      </c>
      <c r="J7" s="153" t="s">
        <v>37</v>
      </c>
      <c r="K7" s="153" t="s">
        <v>38</v>
      </c>
      <c r="L7" s="153" t="s">
        <v>39</v>
      </c>
      <c r="M7" s="153" t="s">
        <v>40</v>
      </c>
      <c r="N7" s="153" t="s">
        <v>41</v>
      </c>
      <c r="O7" s="156" t="s">
        <v>42</v>
      </c>
      <c r="P7" s="156" t="s">
        <v>43</v>
      </c>
      <c r="Q7" s="156" t="s">
        <v>44</v>
      </c>
      <c r="R7" s="156" t="s">
        <v>45</v>
      </c>
      <c r="S7" s="156" t="s">
        <v>46</v>
      </c>
      <c r="T7" s="156" t="s">
        <v>47</v>
      </c>
      <c r="U7" s="156" t="s">
        <v>48</v>
      </c>
      <c r="V7" s="156" t="s">
        <v>49</v>
      </c>
      <c r="W7" s="156" t="s">
        <v>50</v>
      </c>
      <c r="X7" s="156" t="s">
        <v>51</v>
      </c>
      <c r="Y7" s="153" t="s">
        <v>52</v>
      </c>
      <c r="Z7" s="156" t="s">
        <v>53</v>
      </c>
      <c r="AA7" s="156" t="s">
        <v>54</v>
      </c>
      <c r="AB7" s="156" t="s">
        <v>55</v>
      </c>
      <c r="AC7" s="153" t="s">
        <v>56</v>
      </c>
      <c r="AD7" s="153" t="s">
        <v>57</v>
      </c>
      <c r="AE7" s="156" t="s">
        <v>58</v>
      </c>
      <c r="AF7" s="154" t="s">
        <v>27</v>
      </c>
      <c r="AG7" s="154" t="s">
        <v>59</v>
      </c>
      <c r="AH7" s="154" t="s">
        <v>60</v>
      </c>
      <c r="AI7" s="154" t="s">
        <v>61</v>
      </c>
      <c r="AJ7" s="154" t="s">
        <v>566</v>
      </c>
    </row>
    <row r="8" spans="2:36" s="12" customFormat="1" ht="77.25" customHeight="1">
      <c r="B8" s="157" t="s">
        <v>141</v>
      </c>
      <c r="C8" s="158" t="s">
        <v>152</v>
      </c>
      <c r="D8" s="157" t="s">
        <v>153</v>
      </c>
      <c r="E8" s="159" t="s">
        <v>154</v>
      </c>
      <c r="F8" s="159" t="s">
        <v>147</v>
      </c>
      <c r="G8" s="158" t="s">
        <v>62</v>
      </c>
      <c r="H8" s="159" t="s">
        <v>63</v>
      </c>
      <c r="I8" s="159" t="s">
        <v>68</v>
      </c>
      <c r="J8" s="159" t="s">
        <v>108</v>
      </c>
      <c r="K8" s="159" t="s">
        <v>127</v>
      </c>
      <c r="L8" s="161" t="s">
        <v>563</v>
      </c>
      <c r="M8" s="161" t="s">
        <v>563</v>
      </c>
      <c r="N8" s="161" t="s">
        <v>563</v>
      </c>
      <c r="O8" s="158">
        <v>6</v>
      </c>
      <c r="P8" s="158">
        <v>2</v>
      </c>
      <c r="Q8" s="158">
        <f t="shared" ref="Q8:Q16" si="0">+P8*O8</f>
        <v>12</v>
      </c>
      <c r="R8" s="196" t="str">
        <f t="shared" ref="R8:R16" si="1">IF(Q8&lt;=4,"BAJO",(IF(Q8&lt;=8,"MEDIO",IF(Q8&lt;=20,"ALTO",IF(Q8&lt;=40,"MUY ALTO")))))</f>
        <v>ALTO</v>
      </c>
      <c r="S8" s="158">
        <v>10</v>
      </c>
      <c r="T8" s="158">
        <f t="shared" ref="T8:T16" si="2">+S8*Q8</f>
        <v>120</v>
      </c>
      <c r="U8" s="197" t="str">
        <f t="shared" ref="U8:U16" si="3">IF(AND(T8&gt;1,T8&lt;=20),"IV",IF(AND(T8&gt;=40,T8&lt;=120),"III",IF(AND(T8&gt;=150,T8&lt;=500),"II",IF(AND(T8&gt;=600,T8&lt;=4000),"I","N.A"))))</f>
        <v>III</v>
      </c>
      <c r="V8" s="196" t="str">
        <f t="shared" ref="V8:V16" si="4">IF(U8="II","Aceptable con control específico",(IF(U8="I","No aceptable",IF(U8="III","Mejorable",IF(U8="IV","Aceptable")))))</f>
        <v>Mejorable</v>
      </c>
      <c r="W8" s="158">
        <v>1</v>
      </c>
      <c r="X8" s="158">
        <v>2</v>
      </c>
      <c r="Y8" s="159" t="s">
        <v>121</v>
      </c>
      <c r="Z8" s="158" t="s">
        <v>62</v>
      </c>
      <c r="AA8" s="160" t="s">
        <v>564</v>
      </c>
      <c r="AB8" s="160" t="s">
        <v>564</v>
      </c>
      <c r="AC8" s="160" t="s">
        <v>564</v>
      </c>
      <c r="AD8" s="161" t="s">
        <v>155</v>
      </c>
      <c r="AE8" s="161" t="s">
        <v>565</v>
      </c>
      <c r="AF8" s="198" t="s">
        <v>67</v>
      </c>
      <c r="AG8" s="199"/>
      <c r="AH8" s="200"/>
      <c r="AI8" s="200"/>
      <c r="AJ8" s="201"/>
    </row>
    <row r="9" spans="2:36" s="12" customFormat="1" ht="77.25" customHeight="1">
      <c r="B9" s="157" t="s">
        <v>141</v>
      </c>
      <c r="C9" s="158" t="s">
        <v>152</v>
      </c>
      <c r="D9" s="157" t="s">
        <v>153</v>
      </c>
      <c r="E9" s="159" t="s">
        <v>154</v>
      </c>
      <c r="F9" s="159" t="s">
        <v>148</v>
      </c>
      <c r="G9" s="158" t="s">
        <v>62</v>
      </c>
      <c r="H9" s="159" t="s">
        <v>63</v>
      </c>
      <c r="I9" s="159" t="s">
        <v>64</v>
      </c>
      <c r="J9" s="159" t="s">
        <v>65</v>
      </c>
      <c r="K9" s="159" t="s">
        <v>128</v>
      </c>
      <c r="L9" s="161" t="s">
        <v>563</v>
      </c>
      <c r="M9" s="161" t="s">
        <v>563</v>
      </c>
      <c r="N9" s="161" t="s">
        <v>563</v>
      </c>
      <c r="O9" s="158">
        <v>6</v>
      </c>
      <c r="P9" s="158">
        <v>2</v>
      </c>
      <c r="Q9" s="158">
        <f t="shared" si="0"/>
        <v>12</v>
      </c>
      <c r="R9" s="196" t="str">
        <f t="shared" si="1"/>
        <v>ALTO</v>
      </c>
      <c r="S9" s="158">
        <v>10</v>
      </c>
      <c r="T9" s="158">
        <f t="shared" si="2"/>
        <v>120</v>
      </c>
      <c r="U9" s="197" t="str">
        <f t="shared" si="3"/>
        <v>III</v>
      </c>
      <c r="V9" s="196" t="str">
        <f t="shared" si="4"/>
        <v>Mejorable</v>
      </c>
      <c r="W9" s="158">
        <v>1</v>
      </c>
      <c r="X9" s="158">
        <v>2</v>
      </c>
      <c r="Y9" s="159" t="s">
        <v>107</v>
      </c>
      <c r="Z9" s="158" t="s">
        <v>62</v>
      </c>
      <c r="AA9" s="160" t="s">
        <v>564</v>
      </c>
      <c r="AB9" s="160" t="s">
        <v>564</v>
      </c>
      <c r="AC9" s="160" t="s">
        <v>564</v>
      </c>
      <c r="AD9" s="161" t="s">
        <v>155</v>
      </c>
      <c r="AE9" s="161" t="s">
        <v>565</v>
      </c>
      <c r="AF9" s="198" t="s">
        <v>67</v>
      </c>
      <c r="AG9" s="199"/>
      <c r="AH9" s="200"/>
      <c r="AI9" s="200"/>
      <c r="AJ9" s="201"/>
    </row>
    <row r="10" spans="2:36" s="12" customFormat="1" ht="77.25" customHeight="1">
      <c r="B10" s="157" t="s">
        <v>156</v>
      </c>
      <c r="C10" s="158" t="s">
        <v>152</v>
      </c>
      <c r="D10" s="157" t="s">
        <v>153</v>
      </c>
      <c r="E10" s="159" t="s">
        <v>154</v>
      </c>
      <c r="F10" s="159" t="s">
        <v>82</v>
      </c>
      <c r="G10" s="158" t="s">
        <v>62</v>
      </c>
      <c r="H10" s="159" t="s">
        <v>71</v>
      </c>
      <c r="I10" s="159" t="s">
        <v>72</v>
      </c>
      <c r="J10" s="159" t="s">
        <v>122</v>
      </c>
      <c r="K10" s="159" t="s">
        <v>74</v>
      </c>
      <c r="L10" s="161" t="s">
        <v>563</v>
      </c>
      <c r="M10" s="161" t="s">
        <v>563</v>
      </c>
      <c r="N10" s="161" t="s">
        <v>563</v>
      </c>
      <c r="O10" s="158">
        <v>6</v>
      </c>
      <c r="P10" s="158">
        <v>2</v>
      </c>
      <c r="Q10" s="158">
        <f t="shared" si="0"/>
        <v>12</v>
      </c>
      <c r="R10" s="196" t="str">
        <f t="shared" si="1"/>
        <v>ALTO</v>
      </c>
      <c r="S10" s="158">
        <v>10</v>
      </c>
      <c r="T10" s="158">
        <f t="shared" si="2"/>
        <v>120</v>
      </c>
      <c r="U10" s="197" t="str">
        <f t="shared" si="3"/>
        <v>III</v>
      </c>
      <c r="V10" s="196" t="str">
        <f t="shared" si="4"/>
        <v>Mejorable</v>
      </c>
      <c r="W10" s="158">
        <v>1</v>
      </c>
      <c r="X10" s="158">
        <v>2</v>
      </c>
      <c r="Y10" s="159" t="s">
        <v>75</v>
      </c>
      <c r="Z10" s="158" t="s">
        <v>62</v>
      </c>
      <c r="AA10" s="160" t="s">
        <v>564</v>
      </c>
      <c r="AB10" s="160" t="s">
        <v>564</v>
      </c>
      <c r="AC10" s="160" t="s">
        <v>564</v>
      </c>
      <c r="AD10" s="161" t="s">
        <v>157</v>
      </c>
      <c r="AE10" s="161" t="s">
        <v>565</v>
      </c>
      <c r="AF10" s="198" t="s">
        <v>76</v>
      </c>
      <c r="AG10" s="199"/>
      <c r="AH10" s="200"/>
      <c r="AI10" s="200"/>
      <c r="AJ10" s="201"/>
    </row>
    <row r="11" spans="2:36" s="12" customFormat="1" ht="77.25" customHeight="1">
      <c r="B11" s="157" t="s">
        <v>156</v>
      </c>
      <c r="C11" s="158" t="s">
        <v>152</v>
      </c>
      <c r="D11" s="157" t="s">
        <v>153</v>
      </c>
      <c r="E11" s="159" t="s">
        <v>154</v>
      </c>
      <c r="F11" s="159" t="s">
        <v>82</v>
      </c>
      <c r="G11" s="158" t="s">
        <v>62</v>
      </c>
      <c r="H11" s="159" t="s">
        <v>71</v>
      </c>
      <c r="I11" s="159" t="s">
        <v>123</v>
      </c>
      <c r="J11" s="159" t="s">
        <v>158</v>
      </c>
      <c r="K11" s="159" t="s">
        <v>74</v>
      </c>
      <c r="L11" s="161" t="s">
        <v>563</v>
      </c>
      <c r="M11" s="161" t="s">
        <v>563</v>
      </c>
      <c r="N11" s="161" t="s">
        <v>563</v>
      </c>
      <c r="O11" s="158">
        <v>6</v>
      </c>
      <c r="P11" s="158">
        <v>2</v>
      </c>
      <c r="Q11" s="158">
        <f t="shared" si="0"/>
        <v>12</v>
      </c>
      <c r="R11" s="196" t="str">
        <f t="shared" si="1"/>
        <v>ALTO</v>
      </c>
      <c r="S11" s="158">
        <v>10</v>
      </c>
      <c r="T11" s="158">
        <f t="shared" si="2"/>
        <v>120</v>
      </c>
      <c r="U11" s="197" t="str">
        <f t="shared" si="3"/>
        <v>III</v>
      </c>
      <c r="V11" s="196" t="str">
        <f t="shared" si="4"/>
        <v>Mejorable</v>
      </c>
      <c r="W11" s="158">
        <v>1</v>
      </c>
      <c r="X11" s="158">
        <v>2</v>
      </c>
      <c r="Y11" s="159" t="s">
        <v>75</v>
      </c>
      <c r="Z11" s="158" t="s">
        <v>62</v>
      </c>
      <c r="AA11" s="160" t="s">
        <v>564</v>
      </c>
      <c r="AB11" s="160" t="s">
        <v>564</v>
      </c>
      <c r="AC11" s="160" t="s">
        <v>564</v>
      </c>
      <c r="AD11" s="161" t="s">
        <v>157</v>
      </c>
      <c r="AE11" s="161" t="s">
        <v>565</v>
      </c>
      <c r="AF11" s="198" t="s">
        <v>76</v>
      </c>
      <c r="AG11" s="199"/>
      <c r="AH11" s="200"/>
      <c r="AI11" s="200"/>
      <c r="AJ11" s="201"/>
    </row>
    <row r="12" spans="2:36" s="12" customFormat="1" ht="77.25" customHeight="1">
      <c r="B12" s="157" t="s">
        <v>156</v>
      </c>
      <c r="C12" s="158" t="s">
        <v>152</v>
      </c>
      <c r="D12" s="157" t="s">
        <v>153</v>
      </c>
      <c r="E12" s="159" t="s">
        <v>154</v>
      </c>
      <c r="F12" s="159" t="s">
        <v>149</v>
      </c>
      <c r="G12" s="158" t="s">
        <v>62</v>
      </c>
      <c r="H12" s="159" t="s">
        <v>77</v>
      </c>
      <c r="I12" s="159" t="s">
        <v>78</v>
      </c>
      <c r="J12" s="159" t="s">
        <v>159</v>
      </c>
      <c r="K12" s="159" t="s">
        <v>79</v>
      </c>
      <c r="L12" s="161" t="s">
        <v>563</v>
      </c>
      <c r="M12" s="161" t="s">
        <v>563</v>
      </c>
      <c r="N12" s="161" t="s">
        <v>563</v>
      </c>
      <c r="O12" s="158">
        <v>2</v>
      </c>
      <c r="P12" s="158">
        <v>2</v>
      </c>
      <c r="Q12" s="158">
        <f t="shared" si="0"/>
        <v>4</v>
      </c>
      <c r="R12" s="196" t="str">
        <f t="shared" si="1"/>
        <v>BAJO</v>
      </c>
      <c r="S12" s="158">
        <v>25</v>
      </c>
      <c r="T12" s="158">
        <f t="shared" si="2"/>
        <v>100</v>
      </c>
      <c r="U12" s="197" t="str">
        <f t="shared" si="3"/>
        <v>III</v>
      </c>
      <c r="V12" s="196" t="str">
        <f t="shared" si="4"/>
        <v>Mejorable</v>
      </c>
      <c r="W12" s="158">
        <v>1</v>
      </c>
      <c r="X12" s="158">
        <v>2</v>
      </c>
      <c r="Y12" s="159" t="s">
        <v>80</v>
      </c>
      <c r="Z12" s="158" t="s">
        <v>62</v>
      </c>
      <c r="AA12" s="160" t="s">
        <v>564</v>
      </c>
      <c r="AB12" s="160" t="s">
        <v>564</v>
      </c>
      <c r="AC12" s="160" t="s">
        <v>564</v>
      </c>
      <c r="AD12" s="161" t="s">
        <v>81</v>
      </c>
      <c r="AE12" s="161" t="s">
        <v>565</v>
      </c>
      <c r="AF12" s="198" t="s">
        <v>83</v>
      </c>
      <c r="AG12" s="199"/>
      <c r="AH12" s="200"/>
      <c r="AI12" s="200"/>
      <c r="AJ12" s="201"/>
    </row>
    <row r="13" spans="2:36" s="12" customFormat="1" ht="77.25" customHeight="1">
      <c r="B13" s="157" t="s">
        <v>156</v>
      </c>
      <c r="C13" s="158" t="s">
        <v>152</v>
      </c>
      <c r="D13" s="157" t="s">
        <v>153</v>
      </c>
      <c r="E13" s="159" t="s">
        <v>154</v>
      </c>
      <c r="F13" s="159" t="s">
        <v>113</v>
      </c>
      <c r="G13" s="158" t="s">
        <v>62</v>
      </c>
      <c r="H13" s="159" t="s">
        <v>114</v>
      </c>
      <c r="I13" s="159" t="s">
        <v>138</v>
      </c>
      <c r="J13" s="159" t="s">
        <v>137</v>
      </c>
      <c r="K13" s="159" t="s">
        <v>139</v>
      </c>
      <c r="L13" s="161" t="s">
        <v>563</v>
      </c>
      <c r="M13" s="161" t="s">
        <v>563</v>
      </c>
      <c r="N13" s="161" t="s">
        <v>563</v>
      </c>
      <c r="O13" s="158">
        <v>2</v>
      </c>
      <c r="P13" s="158">
        <v>2</v>
      </c>
      <c r="Q13" s="158">
        <f t="shared" si="0"/>
        <v>4</v>
      </c>
      <c r="R13" s="196" t="str">
        <f t="shared" si="1"/>
        <v>BAJO</v>
      </c>
      <c r="S13" s="158">
        <v>25</v>
      </c>
      <c r="T13" s="158">
        <f t="shared" si="2"/>
        <v>100</v>
      </c>
      <c r="U13" s="197" t="str">
        <f t="shared" si="3"/>
        <v>III</v>
      </c>
      <c r="V13" s="196" t="str">
        <f t="shared" si="4"/>
        <v>Mejorable</v>
      </c>
      <c r="W13" s="158">
        <v>1</v>
      </c>
      <c r="X13" s="158">
        <v>2</v>
      </c>
      <c r="Y13" s="159" t="s">
        <v>140</v>
      </c>
      <c r="Z13" s="158" t="s">
        <v>62</v>
      </c>
      <c r="AA13" s="160" t="s">
        <v>564</v>
      </c>
      <c r="AB13" s="160" t="s">
        <v>564</v>
      </c>
      <c r="AC13" s="160" t="s">
        <v>564</v>
      </c>
      <c r="AD13" s="161" t="s">
        <v>118</v>
      </c>
      <c r="AE13" s="161" t="s">
        <v>565</v>
      </c>
      <c r="AF13" s="198" t="s">
        <v>83</v>
      </c>
      <c r="AG13" s="199"/>
      <c r="AH13" s="200"/>
      <c r="AI13" s="200"/>
      <c r="AJ13" s="201"/>
    </row>
    <row r="14" spans="2:36" s="12" customFormat="1" ht="77.25" customHeight="1">
      <c r="B14" s="157" t="s">
        <v>156</v>
      </c>
      <c r="C14" s="158" t="s">
        <v>152</v>
      </c>
      <c r="D14" s="157" t="s">
        <v>153</v>
      </c>
      <c r="E14" s="159" t="s">
        <v>145</v>
      </c>
      <c r="F14" s="159"/>
      <c r="G14" s="158" t="s">
        <v>62</v>
      </c>
      <c r="H14" s="159" t="s">
        <v>110</v>
      </c>
      <c r="I14" s="159" t="s">
        <v>111</v>
      </c>
      <c r="J14" s="159" t="s">
        <v>160</v>
      </c>
      <c r="K14" s="159" t="s">
        <v>97</v>
      </c>
      <c r="L14" s="161" t="s">
        <v>563</v>
      </c>
      <c r="M14" s="161" t="s">
        <v>563</v>
      </c>
      <c r="N14" s="161" t="s">
        <v>563</v>
      </c>
      <c r="O14" s="158">
        <v>2</v>
      </c>
      <c r="P14" s="158">
        <v>2</v>
      </c>
      <c r="Q14" s="158">
        <f t="shared" si="0"/>
        <v>4</v>
      </c>
      <c r="R14" s="196" t="str">
        <f t="shared" si="1"/>
        <v>BAJO</v>
      </c>
      <c r="S14" s="158">
        <v>10</v>
      </c>
      <c r="T14" s="158">
        <f t="shared" si="2"/>
        <v>40</v>
      </c>
      <c r="U14" s="197" t="str">
        <f t="shared" si="3"/>
        <v>III</v>
      </c>
      <c r="V14" s="196" t="str">
        <f t="shared" si="4"/>
        <v>Mejorable</v>
      </c>
      <c r="W14" s="158">
        <v>1</v>
      </c>
      <c r="X14" s="158">
        <v>2</v>
      </c>
      <c r="Y14" s="159" t="s">
        <v>119</v>
      </c>
      <c r="Z14" s="158" t="s">
        <v>62</v>
      </c>
      <c r="AA14" s="160" t="s">
        <v>564</v>
      </c>
      <c r="AB14" s="160" t="s">
        <v>564</v>
      </c>
      <c r="AC14" s="160" t="s">
        <v>564</v>
      </c>
      <c r="AD14" s="161" t="s">
        <v>161</v>
      </c>
      <c r="AE14" s="161" t="s">
        <v>565</v>
      </c>
      <c r="AF14" s="198" t="s">
        <v>83</v>
      </c>
      <c r="AG14" s="199"/>
      <c r="AH14" s="199"/>
      <c r="AI14" s="199"/>
      <c r="AJ14" s="19"/>
    </row>
    <row r="15" spans="2:36" s="12" customFormat="1" ht="77.25" customHeight="1">
      <c r="B15" s="157" t="s">
        <v>156</v>
      </c>
      <c r="C15" s="158" t="s">
        <v>152</v>
      </c>
      <c r="D15" s="157" t="s">
        <v>153</v>
      </c>
      <c r="E15" s="159" t="s">
        <v>125</v>
      </c>
      <c r="F15" s="159" t="s">
        <v>82</v>
      </c>
      <c r="G15" s="158" t="s">
        <v>62</v>
      </c>
      <c r="H15" s="159" t="s">
        <v>103</v>
      </c>
      <c r="I15" s="159" t="s">
        <v>104</v>
      </c>
      <c r="J15" s="159" t="s">
        <v>105</v>
      </c>
      <c r="K15" s="159" t="s">
        <v>101</v>
      </c>
      <c r="L15" s="161" t="s">
        <v>563</v>
      </c>
      <c r="M15" s="161" t="s">
        <v>563</v>
      </c>
      <c r="N15" s="161" t="s">
        <v>563</v>
      </c>
      <c r="O15" s="158">
        <v>6</v>
      </c>
      <c r="P15" s="158">
        <v>2</v>
      </c>
      <c r="Q15" s="158">
        <f t="shared" si="0"/>
        <v>12</v>
      </c>
      <c r="R15" s="196" t="str">
        <f t="shared" si="1"/>
        <v>ALTO</v>
      </c>
      <c r="S15" s="158">
        <v>100</v>
      </c>
      <c r="T15" s="158">
        <f t="shared" si="2"/>
        <v>1200</v>
      </c>
      <c r="U15" s="197" t="str">
        <f t="shared" si="3"/>
        <v>I</v>
      </c>
      <c r="V15" s="196" t="str">
        <f t="shared" si="4"/>
        <v>No aceptable</v>
      </c>
      <c r="W15" s="158">
        <v>1</v>
      </c>
      <c r="X15" s="158">
        <v>2</v>
      </c>
      <c r="Y15" s="159" t="s">
        <v>89</v>
      </c>
      <c r="Z15" s="158" t="s">
        <v>62</v>
      </c>
      <c r="AA15" s="160" t="s">
        <v>564</v>
      </c>
      <c r="AB15" s="160" t="s">
        <v>564</v>
      </c>
      <c r="AC15" s="160" t="s">
        <v>564</v>
      </c>
      <c r="AD15" s="161" t="s">
        <v>162</v>
      </c>
      <c r="AE15" s="161" t="s">
        <v>565</v>
      </c>
      <c r="AF15" s="198" t="s">
        <v>117</v>
      </c>
      <c r="AG15" s="199"/>
      <c r="AH15" s="200"/>
      <c r="AI15" s="200"/>
      <c r="AJ15" s="201"/>
    </row>
    <row r="16" spans="2:36" s="12" customFormat="1" ht="77.25" customHeight="1">
      <c r="B16" s="157" t="s">
        <v>156</v>
      </c>
      <c r="C16" s="158" t="s">
        <v>152</v>
      </c>
      <c r="D16" s="157" t="s">
        <v>153</v>
      </c>
      <c r="E16" s="159" t="s">
        <v>125</v>
      </c>
      <c r="F16" s="159" t="s">
        <v>82</v>
      </c>
      <c r="G16" s="158" t="s">
        <v>62</v>
      </c>
      <c r="H16" s="159" t="s">
        <v>99</v>
      </c>
      <c r="I16" s="159" t="s">
        <v>100</v>
      </c>
      <c r="J16" s="159" t="s">
        <v>98</v>
      </c>
      <c r="K16" s="159" t="s">
        <v>101</v>
      </c>
      <c r="L16" s="161" t="s">
        <v>563</v>
      </c>
      <c r="M16" s="161" t="s">
        <v>563</v>
      </c>
      <c r="N16" s="161" t="s">
        <v>563</v>
      </c>
      <c r="O16" s="158">
        <v>6</v>
      </c>
      <c r="P16" s="158">
        <v>2</v>
      </c>
      <c r="Q16" s="158">
        <f t="shared" si="0"/>
        <v>12</v>
      </c>
      <c r="R16" s="196" t="str">
        <f t="shared" si="1"/>
        <v>ALTO</v>
      </c>
      <c r="S16" s="158">
        <v>100</v>
      </c>
      <c r="T16" s="158">
        <f t="shared" si="2"/>
        <v>1200</v>
      </c>
      <c r="U16" s="197" t="str">
        <f t="shared" si="3"/>
        <v>I</v>
      </c>
      <c r="V16" s="196" t="str">
        <f t="shared" si="4"/>
        <v>No aceptable</v>
      </c>
      <c r="W16" s="158">
        <v>1</v>
      </c>
      <c r="X16" s="158">
        <v>2</v>
      </c>
      <c r="Y16" s="159" t="s">
        <v>89</v>
      </c>
      <c r="Z16" s="158" t="s">
        <v>62</v>
      </c>
      <c r="AA16" s="160" t="s">
        <v>564</v>
      </c>
      <c r="AB16" s="160" t="s">
        <v>564</v>
      </c>
      <c r="AC16" s="160" t="s">
        <v>564</v>
      </c>
      <c r="AD16" s="161" t="s">
        <v>163</v>
      </c>
      <c r="AE16" s="161" t="s">
        <v>565</v>
      </c>
      <c r="AF16" s="198" t="s">
        <v>117</v>
      </c>
      <c r="AG16" s="199"/>
      <c r="AH16" s="200"/>
      <c r="AI16" s="200"/>
      <c r="AJ16" s="201"/>
    </row>
    <row r="17" spans="1:245" s="12" customFormat="1" ht="77.25" customHeight="1">
      <c r="B17" s="157" t="s">
        <v>156</v>
      </c>
      <c r="C17" s="158" t="s">
        <v>152</v>
      </c>
      <c r="D17" s="157" t="s">
        <v>164</v>
      </c>
      <c r="E17" s="159" t="s">
        <v>165</v>
      </c>
      <c r="F17" s="159" t="s">
        <v>82</v>
      </c>
      <c r="G17" s="158" t="s">
        <v>166</v>
      </c>
      <c r="H17" s="159" t="s">
        <v>63</v>
      </c>
      <c r="I17" s="159" t="s">
        <v>64</v>
      </c>
      <c r="J17" s="159" t="s">
        <v>167</v>
      </c>
      <c r="K17" s="159" t="s">
        <v>168</v>
      </c>
      <c r="L17" s="161" t="s">
        <v>563</v>
      </c>
      <c r="M17" s="161" t="s">
        <v>563</v>
      </c>
      <c r="N17" s="161" t="s">
        <v>563</v>
      </c>
      <c r="O17" s="196">
        <v>2</v>
      </c>
      <c r="P17" s="196">
        <v>1</v>
      </c>
      <c r="Q17" s="196">
        <f>O17</f>
        <v>2</v>
      </c>
      <c r="R17" s="196" t="str">
        <f>IF(Q17&lt;4,"BAJO",(IF(Q17&lt;8,"MEDIO",IF(Q17&lt;=20,"ALTO",IF(Q17&lt;40,"MUY ALTO")))))</f>
        <v>BAJO</v>
      </c>
      <c r="S17" s="158">
        <v>25</v>
      </c>
      <c r="T17" s="196">
        <f>Q17*S17</f>
        <v>50</v>
      </c>
      <c r="U17" s="197" t="s">
        <v>169</v>
      </c>
      <c r="V17" s="196" t="s">
        <v>170</v>
      </c>
      <c r="W17" s="199">
        <v>2</v>
      </c>
      <c r="X17" s="197">
        <v>2</v>
      </c>
      <c r="Y17" s="199" t="s">
        <v>171</v>
      </c>
      <c r="Z17" s="199" t="s">
        <v>62</v>
      </c>
      <c r="AA17" s="160" t="s">
        <v>564</v>
      </c>
      <c r="AB17" s="160" t="s">
        <v>564</v>
      </c>
      <c r="AC17" s="160" t="s">
        <v>564</v>
      </c>
      <c r="AD17" s="219" t="s">
        <v>172</v>
      </c>
      <c r="AE17" s="161" t="s">
        <v>565</v>
      </c>
      <c r="AF17" s="202" t="s">
        <v>67</v>
      </c>
      <c r="AG17" s="199"/>
      <c r="AH17" s="200"/>
      <c r="AI17" s="200"/>
      <c r="AJ17" s="201"/>
    </row>
    <row r="18" spans="1:245" s="12" customFormat="1" ht="77.25" customHeight="1">
      <c r="B18" s="157" t="s">
        <v>156</v>
      </c>
      <c r="C18" s="158" t="s">
        <v>152</v>
      </c>
      <c r="D18" s="157" t="s">
        <v>164</v>
      </c>
      <c r="E18" s="159" t="s">
        <v>165</v>
      </c>
      <c r="F18" s="159" t="s">
        <v>82</v>
      </c>
      <c r="G18" s="158" t="s">
        <v>166</v>
      </c>
      <c r="H18" s="159" t="s">
        <v>63</v>
      </c>
      <c r="I18" s="159" t="s">
        <v>68</v>
      </c>
      <c r="J18" s="159" t="s">
        <v>112</v>
      </c>
      <c r="K18" s="159" t="s">
        <v>173</v>
      </c>
      <c r="L18" s="161" t="s">
        <v>563</v>
      </c>
      <c r="M18" s="161" t="s">
        <v>563</v>
      </c>
      <c r="N18" s="161" t="s">
        <v>563</v>
      </c>
      <c r="O18" s="196">
        <v>2</v>
      </c>
      <c r="P18" s="196">
        <v>1</v>
      </c>
      <c r="Q18" s="196">
        <f t="shared" ref="Q18:Q27" si="5">O18*P18</f>
        <v>2</v>
      </c>
      <c r="R18" s="196" t="str">
        <f>IF(Q18&lt;4,"BAJO",(IF(Q18&lt;8,"MEDIO",IF(Q18&lt;=20,"MEDIO",IF(Q18&lt;40,"MUY ALTO")))))</f>
        <v>BAJO</v>
      </c>
      <c r="S18" s="158">
        <v>25</v>
      </c>
      <c r="T18" s="196">
        <f>Q18*S18</f>
        <v>50</v>
      </c>
      <c r="U18" s="197" t="s">
        <v>169</v>
      </c>
      <c r="V18" s="196" t="s">
        <v>170</v>
      </c>
      <c r="W18" s="199">
        <v>2</v>
      </c>
      <c r="X18" s="197">
        <v>2</v>
      </c>
      <c r="Y18" s="199" t="s">
        <v>174</v>
      </c>
      <c r="Z18" s="199" t="s">
        <v>62</v>
      </c>
      <c r="AA18" s="160" t="s">
        <v>564</v>
      </c>
      <c r="AB18" s="160" t="s">
        <v>564</v>
      </c>
      <c r="AC18" s="160" t="s">
        <v>564</v>
      </c>
      <c r="AD18" s="219" t="s">
        <v>172</v>
      </c>
      <c r="AE18" s="161" t="s">
        <v>565</v>
      </c>
      <c r="AF18" s="202" t="s">
        <v>67</v>
      </c>
      <c r="AG18" s="199"/>
      <c r="AH18" s="200"/>
      <c r="AI18" s="200"/>
      <c r="AJ18" s="201"/>
    </row>
    <row r="19" spans="1:245" s="12" customFormat="1" ht="77.25" customHeight="1">
      <c r="B19" s="157" t="s">
        <v>156</v>
      </c>
      <c r="C19" s="158" t="s">
        <v>152</v>
      </c>
      <c r="D19" s="157" t="s">
        <v>164</v>
      </c>
      <c r="E19" s="159" t="s">
        <v>165</v>
      </c>
      <c r="F19" s="159" t="s">
        <v>82</v>
      </c>
      <c r="G19" s="158" t="s">
        <v>166</v>
      </c>
      <c r="H19" s="159" t="s">
        <v>63</v>
      </c>
      <c r="I19" s="159" t="s">
        <v>131</v>
      </c>
      <c r="J19" s="159" t="s">
        <v>175</v>
      </c>
      <c r="K19" s="159" t="s">
        <v>176</v>
      </c>
      <c r="L19" s="161" t="s">
        <v>563</v>
      </c>
      <c r="M19" s="161" t="s">
        <v>563</v>
      </c>
      <c r="N19" s="161" t="s">
        <v>563</v>
      </c>
      <c r="O19" s="196">
        <v>6</v>
      </c>
      <c r="P19" s="196">
        <v>1</v>
      </c>
      <c r="Q19" s="199">
        <f t="shared" si="5"/>
        <v>6</v>
      </c>
      <c r="R19" s="196" t="str">
        <f>IF(Q19&lt;4,"BAJO",(IF(Q19&lt;8,"MEDIO",IF(Q19&lt;=20,"MEDIO",IF(Q19&lt;40,"MUY ALTO")))))</f>
        <v>MEDIO</v>
      </c>
      <c r="S19" s="199">
        <v>100</v>
      </c>
      <c r="T19" s="199">
        <f>Q19*S19</f>
        <v>600</v>
      </c>
      <c r="U19" s="197" t="s">
        <v>177</v>
      </c>
      <c r="V19" s="199" t="s">
        <v>170</v>
      </c>
      <c r="W19" s="199">
        <v>2</v>
      </c>
      <c r="X19" s="199">
        <v>2</v>
      </c>
      <c r="Y19" s="199" t="s">
        <v>89</v>
      </c>
      <c r="Z19" s="199" t="s">
        <v>62</v>
      </c>
      <c r="AA19" s="160" t="s">
        <v>564</v>
      </c>
      <c r="AB19" s="160" t="s">
        <v>564</v>
      </c>
      <c r="AC19" s="160" t="s">
        <v>564</v>
      </c>
      <c r="AD19" s="219" t="s">
        <v>172</v>
      </c>
      <c r="AE19" s="161" t="s">
        <v>565</v>
      </c>
      <c r="AF19" s="202" t="s">
        <v>67</v>
      </c>
      <c r="AG19" s="199"/>
      <c r="AH19" s="200"/>
      <c r="AI19" s="200"/>
      <c r="AJ19" s="201"/>
    </row>
    <row r="20" spans="1:245" ht="77.25" customHeight="1">
      <c r="B20" s="194" t="s">
        <v>156</v>
      </c>
      <c r="C20" s="205" t="s">
        <v>152</v>
      </c>
      <c r="D20" s="157" t="s">
        <v>164</v>
      </c>
      <c r="E20" s="159" t="s">
        <v>165</v>
      </c>
      <c r="F20" s="206" t="s">
        <v>178</v>
      </c>
      <c r="G20" s="204" t="s">
        <v>166</v>
      </c>
      <c r="H20" s="206" t="s">
        <v>77</v>
      </c>
      <c r="I20" s="206" t="s">
        <v>144</v>
      </c>
      <c r="J20" s="206" t="s">
        <v>179</v>
      </c>
      <c r="K20" s="206" t="s">
        <v>180</v>
      </c>
      <c r="L20" s="161" t="s">
        <v>563</v>
      </c>
      <c r="M20" s="161" t="s">
        <v>563</v>
      </c>
      <c r="N20" s="161" t="s">
        <v>563</v>
      </c>
      <c r="O20" s="204">
        <v>2</v>
      </c>
      <c r="P20" s="204">
        <v>1</v>
      </c>
      <c r="Q20" s="204">
        <f t="shared" si="5"/>
        <v>2</v>
      </c>
      <c r="R20" s="207" t="str">
        <f>IF(Q20&lt;4,"BAJO",(IF(Q20&lt;8,"MEDIO",IF(Q20&lt;=20,"MEDIO",IF(Q20&lt;40,"MUY ALTO")))))</f>
        <v>BAJO</v>
      </c>
      <c r="S20" s="204">
        <v>25</v>
      </c>
      <c r="T20" s="204">
        <f t="shared" ref="T20:T25" si="6">Q20*S20</f>
        <v>50</v>
      </c>
      <c r="U20" s="208" t="s">
        <v>169</v>
      </c>
      <c r="V20" s="207" t="s">
        <v>170</v>
      </c>
      <c r="W20" s="204">
        <v>2</v>
      </c>
      <c r="X20" s="204">
        <v>2</v>
      </c>
      <c r="Y20" s="206" t="s">
        <v>181</v>
      </c>
      <c r="Z20" s="204" t="s">
        <v>62</v>
      </c>
      <c r="AA20" s="160" t="s">
        <v>564</v>
      </c>
      <c r="AB20" s="160" t="s">
        <v>564</v>
      </c>
      <c r="AC20" s="160" t="s">
        <v>564</v>
      </c>
      <c r="AD20" s="220" t="s">
        <v>172</v>
      </c>
      <c r="AE20" s="161" t="s">
        <v>565</v>
      </c>
      <c r="AF20" s="209" t="s">
        <v>182</v>
      </c>
      <c r="AG20" s="210"/>
      <c r="AH20" s="210"/>
      <c r="AI20" s="210"/>
      <c r="AJ20" s="211"/>
    </row>
    <row r="21" spans="1:245" s="12" customFormat="1" ht="77.25" customHeight="1">
      <c r="A21" s="14"/>
      <c r="B21" s="157" t="s">
        <v>156</v>
      </c>
      <c r="C21" s="158" t="s">
        <v>152</v>
      </c>
      <c r="D21" s="157" t="s">
        <v>164</v>
      </c>
      <c r="E21" s="159" t="s">
        <v>165</v>
      </c>
      <c r="F21" s="202" t="s">
        <v>183</v>
      </c>
      <c r="G21" s="202" t="s">
        <v>166</v>
      </c>
      <c r="H21" s="202" t="s">
        <v>110</v>
      </c>
      <c r="I21" s="202" t="s">
        <v>184</v>
      </c>
      <c r="J21" s="202" t="s">
        <v>185</v>
      </c>
      <c r="K21" s="203" t="s">
        <v>186</v>
      </c>
      <c r="L21" s="161" t="s">
        <v>563</v>
      </c>
      <c r="M21" s="161" t="s">
        <v>563</v>
      </c>
      <c r="N21" s="161" t="s">
        <v>563</v>
      </c>
      <c r="O21" s="158">
        <v>2</v>
      </c>
      <c r="P21" s="158">
        <v>1</v>
      </c>
      <c r="Q21" s="158">
        <f t="shared" si="5"/>
        <v>2</v>
      </c>
      <c r="R21" s="158" t="str">
        <f>IF(Q21&lt;4,"BAJO",(IF(Q21&lt;8,"BAJO",IF(Q21&lt;=20,"ALTO",IF(Q21&lt;40,"MUY ALTO")))))</f>
        <v>BAJO</v>
      </c>
      <c r="S21" s="158">
        <v>10</v>
      </c>
      <c r="T21" s="158">
        <f t="shared" si="6"/>
        <v>20</v>
      </c>
      <c r="U21" s="197" t="str">
        <f>IF(AND(T21&gt;1,T21&lt;=20),"IV",IF(AND(T21&gt;=40,T21&lt;=120),"III",IF(AND(T21&gt;=150,T21&lt;=500),"II",IF(AND(T21&gt;=600,T21&lt;=4000),"I","N.A"))))</f>
        <v>IV</v>
      </c>
      <c r="V21" s="199" t="s">
        <v>187</v>
      </c>
      <c r="W21" s="196">
        <v>2</v>
      </c>
      <c r="X21" s="158">
        <v>2</v>
      </c>
      <c r="Y21" s="202" t="s">
        <v>188</v>
      </c>
      <c r="Z21" s="158" t="s">
        <v>62</v>
      </c>
      <c r="AA21" s="160" t="s">
        <v>564</v>
      </c>
      <c r="AB21" s="160" t="s">
        <v>564</v>
      </c>
      <c r="AC21" s="160" t="s">
        <v>564</v>
      </c>
      <c r="AD21" s="219" t="s">
        <v>189</v>
      </c>
      <c r="AE21" s="161" t="s">
        <v>565</v>
      </c>
      <c r="AF21" s="202" t="s">
        <v>83</v>
      </c>
      <c r="AG21" s="202"/>
      <c r="AH21" s="202"/>
      <c r="AI21" s="202"/>
      <c r="AJ21" s="212"/>
      <c r="AK21" s="16"/>
      <c r="AL21" s="15"/>
      <c r="AM21" s="16"/>
      <c r="AN21" s="16"/>
      <c r="AO21" s="16"/>
      <c r="AP21" s="16"/>
      <c r="AQ21" s="16"/>
      <c r="AR21" s="17"/>
      <c r="AS21" s="14"/>
      <c r="AT21" s="15"/>
      <c r="AU21" s="15"/>
      <c r="AV21" s="16"/>
      <c r="AW21" s="15"/>
      <c r="AX21" s="16"/>
      <c r="AY21" s="16"/>
      <c r="AZ21" s="16"/>
      <c r="BA21" s="16"/>
      <c r="BB21" s="16"/>
      <c r="BC21" s="17"/>
      <c r="BD21" s="14"/>
      <c r="BE21" s="15"/>
      <c r="BF21" s="15"/>
      <c r="BG21" s="16"/>
      <c r="BH21" s="15"/>
      <c r="BI21" s="16"/>
      <c r="BJ21" s="16"/>
      <c r="BK21" s="16"/>
      <c r="BL21" s="16"/>
      <c r="BM21" s="16"/>
      <c r="BN21" s="17"/>
      <c r="BO21" s="14"/>
      <c r="BP21" s="15"/>
      <c r="BQ21" s="15"/>
      <c r="BR21" s="16"/>
      <c r="BS21" s="15"/>
      <c r="BT21" s="16"/>
      <c r="BU21" s="16"/>
      <c r="BV21" s="16"/>
      <c r="BW21" s="16"/>
      <c r="BX21" s="16"/>
      <c r="BY21" s="17"/>
      <c r="BZ21" s="14"/>
      <c r="CA21" s="15"/>
      <c r="CB21" s="15"/>
      <c r="CC21" s="16"/>
      <c r="CD21" s="15"/>
      <c r="CE21" s="16"/>
      <c r="CF21" s="16"/>
      <c r="CG21" s="16"/>
      <c r="CH21" s="16"/>
      <c r="CI21" s="16"/>
      <c r="CJ21" s="17"/>
      <c r="CK21" s="14"/>
      <c r="CL21" s="15"/>
      <c r="CM21" s="15"/>
      <c r="CN21" s="16"/>
      <c r="CO21" s="15"/>
      <c r="CP21" s="16"/>
      <c r="CQ21" s="16"/>
      <c r="CR21" s="16"/>
      <c r="CS21" s="16"/>
      <c r="CT21" s="16"/>
      <c r="CU21" s="17"/>
      <c r="CV21" s="14"/>
      <c r="CW21" s="15"/>
      <c r="CX21" s="15"/>
      <c r="CY21" s="16"/>
      <c r="CZ21" s="15"/>
      <c r="DA21" s="16"/>
      <c r="DB21" s="16"/>
      <c r="DC21" s="16"/>
      <c r="DD21" s="16"/>
      <c r="DE21" s="16"/>
      <c r="DF21" s="17"/>
      <c r="DG21" s="14"/>
      <c r="DH21" s="15"/>
      <c r="DI21" s="15"/>
      <c r="DJ21" s="16"/>
      <c r="DK21" s="15"/>
      <c r="DL21" s="16"/>
      <c r="DM21" s="16"/>
      <c r="DN21" s="16"/>
      <c r="DO21" s="16"/>
      <c r="DP21" s="16"/>
      <c r="DQ21" s="17"/>
      <c r="DR21" s="14"/>
      <c r="DS21" s="15"/>
      <c r="DT21" s="15"/>
      <c r="DU21" s="16"/>
      <c r="DV21" s="15"/>
      <c r="DW21" s="16"/>
      <c r="DX21" s="16"/>
      <c r="DY21" s="16"/>
      <c r="DZ21" s="16"/>
      <c r="EA21" s="16"/>
      <c r="EB21" s="17"/>
      <c r="EC21" s="14"/>
      <c r="ED21" s="15"/>
      <c r="EE21" s="15"/>
      <c r="EF21" s="16"/>
      <c r="EG21" s="15"/>
      <c r="EH21" s="16"/>
      <c r="EI21" s="16"/>
      <c r="EJ21" s="16"/>
      <c r="EK21" s="16"/>
      <c r="EL21" s="16"/>
      <c r="EM21" s="17"/>
      <c r="EN21" s="14"/>
      <c r="EO21" s="15"/>
      <c r="EP21" s="15"/>
      <c r="EQ21" s="16"/>
      <c r="ER21" s="15"/>
      <c r="ES21" s="16"/>
      <c r="ET21" s="16"/>
      <c r="EU21" s="16"/>
      <c r="EV21" s="16"/>
      <c r="EW21" s="16"/>
      <c r="EX21" s="17"/>
      <c r="EY21" s="14"/>
      <c r="EZ21" s="15"/>
      <c r="FA21" s="15"/>
      <c r="FB21" s="16"/>
      <c r="FC21" s="15"/>
      <c r="FD21" s="16"/>
      <c r="FE21" s="16"/>
      <c r="FF21" s="16"/>
      <c r="FG21" s="16"/>
      <c r="FH21" s="16"/>
      <c r="FI21" s="17"/>
      <c r="FJ21" s="14"/>
      <c r="FK21" s="15"/>
      <c r="FL21" s="15"/>
      <c r="FM21" s="16"/>
      <c r="FN21" s="15"/>
      <c r="FO21" s="16"/>
      <c r="FP21" s="16"/>
      <c r="FQ21" s="16"/>
      <c r="FR21" s="16"/>
      <c r="FS21" s="16"/>
      <c r="FT21" s="17"/>
      <c r="FU21" s="14"/>
      <c r="FV21" s="15"/>
      <c r="FW21" s="15"/>
      <c r="FX21" s="16"/>
      <c r="FY21" s="15"/>
      <c r="FZ21" s="16"/>
      <c r="GA21" s="16"/>
      <c r="GB21" s="16"/>
      <c r="GC21" s="16"/>
      <c r="GD21" s="16"/>
      <c r="GE21" s="17"/>
      <c r="GF21" s="14"/>
      <c r="GG21" s="15"/>
      <c r="GH21" s="15"/>
      <c r="GI21" s="16"/>
      <c r="GJ21" s="15"/>
      <c r="GK21" s="16"/>
      <c r="GL21" s="16"/>
      <c r="GM21" s="16"/>
      <c r="GN21" s="16"/>
      <c r="GO21" s="16"/>
      <c r="GP21" s="17"/>
      <c r="GQ21" s="14"/>
      <c r="GR21" s="15"/>
      <c r="GS21" s="15"/>
      <c r="GT21" s="16"/>
      <c r="GU21" s="15"/>
      <c r="GV21" s="16"/>
      <c r="GW21" s="16"/>
      <c r="GX21" s="16"/>
      <c r="GY21" s="16"/>
      <c r="GZ21" s="16"/>
      <c r="HA21" s="17"/>
      <c r="HB21" s="14"/>
      <c r="HC21" s="15"/>
      <c r="HD21" s="15"/>
      <c r="HE21" s="16"/>
      <c r="HF21" s="15"/>
      <c r="HG21" s="16"/>
      <c r="HH21" s="16"/>
      <c r="HI21" s="16"/>
      <c r="HJ21" s="16"/>
      <c r="HK21" s="16"/>
      <c r="HL21" s="17"/>
      <c r="HM21" s="14"/>
      <c r="HN21" s="15"/>
      <c r="HO21" s="15"/>
      <c r="HP21" s="16"/>
      <c r="HQ21" s="15"/>
      <c r="HR21" s="16"/>
      <c r="HS21" s="16"/>
      <c r="HT21" s="16"/>
      <c r="HU21" s="16"/>
      <c r="HV21" s="16"/>
      <c r="HW21" s="17"/>
      <c r="HX21" s="14"/>
      <c r="HY21" s="15"/>
      <c r="HZ21" s="15"/>
      <c r="IA21" s="16"/>
      <c r="IB21" s="15"/>
      <c r="IC21" s="16"/>
      <c r="ID21" s="16"/>
      <c r="IE21" s="16"/>
      <c r="IF21" s="16"/>
      <c r="IG21" s="16"/>
      <c r="IH21" s="17"/>
      <c r="II21" s="14"/>
      <c r="IJ21" s="15"/>
      <c r="IK21" s="15"/>
    </row>
    <row r="22" spans="1:245" s="12" customFormat="1" ht="77.25" customHeight="1">
      <c r="B22" s="195" t="s">
        <v>156</v>
      </c>
      <c r="C22" s="213" t="s">
        <v>152</v>
      </c>
      <c r="D22" s="157" t="s">
        <v>164</v>
      </c>
      <c r="E22" s="159" t="s">
        <v>165</v>
      </c>
      <c r="F22" s="214" t="s">
        <v>82</v>
      </c>
      <c r="G22" s="213" t="s">
        <v>166</v>
      </c>
      <c r="H22" s="214" t="s">
        <v>190</v>
      </c>
      <c r="I22" s="214" t="s">
        <v>191</v>
      </c>
      <c r="J22" s="214" t="s">
        <v>192</v>
      </c>
      <c r="K22" s="214" t="s">
        <v>193</v>
      </c>
      <c r="L22" s="161" t="s">
        <v>563</v>
      </c>
      <c r="M22" s="161" t="s">
        <v>563</v>
      </c>
      <c r="N22" s="161" t="s">
        <v>563</v>
      </c>
      <c r="O22" s="196">
        <v>2</v>
      </c>
      <c r="P22" s="196">
        <v>1</v>
      </c>
      <c r="Q22" s="199">
        <f t="shared" si="5"/>
        <v>2</v>
      </c>
      <c r="R22" s="196" t="str">
        <f>IF(Q22&lt;4,"BAJO",(IF(Q22&lt;8,"MEDIO",IF(Q22&lt;=20,"MEDIO",IF(Q22&lt;40,"MUY ALTO")))))</f>
        <v>BAJO</v>
      </c>
      <c r="S22" s="199">
        <v>25</v>
      </c>
      <c r="T22" s="199">
        <f t="shared" si="6"/>
        <v>50</v>
      </c>
      <c r="U22" s="197" t="s">
        <v>194</v>
      </c>
      <c r="V22" s="199" t="s">
        <v>170</v>
      </c>
      <c r="W22" s="199">
        <v>2</v>
      </c>
      <c r="X22" s="199">
        <v>2</v>
      </c>
      <c r="Y22" s="199" t="s">
        <v>195</v>
      </c>
      <c r="Z22" s="199" t="s">
        <v>62</v>
      </c>
      <c r="AA22" s="160" t="s">
        <v>564</v>
      </c>
      <c r="AB22" s="160" t="s">
        <v>564</v>
      </c>
      <c r="AC22" s="160" t="s">
        <v>564</v>
      </c>
      <c r="AD22" s="219" t="s">
        <v>172</v>
      </c>
      <c r="AE22" s="161" t="s">
        <v>565</v>
      </c>
      <c r="AF22" s="202" t="s">
        <v>134</v>
      </c>
      <c r="AG22" s="202"/>
      <c r="AH22" s="202"/>
      <c r="AI22" s="202"/>
      <c r="AJ22" s="215"/>
    </row>
    <row r="23" spans="1:245" s="12" customFormat="1" ht="77.25" customHeight="1">
      <c r="B23" s="157" t="s">
        <v>156</v>
      </c>
      <c r="C23" s="158" t="s">
        <v>152</v>
      </c>
      <c r="D23" s="157" t="s">
        <v>164</v>
      </c>
      <c r="E23" s="159" t="s">
        <v>165</v>
      </c>
      <c r="F23" s="159" t="s">
        <v>196</v>
      </c>
      <c r="G23" s="158" t="s">
        <v>166</v>
      </c>
      <c r="H23" s="159" t="s">
        <v>114</v>
      </c>
      <c r="I23" s="159" t="s">
        <v>197</v>
      </c>
      <c r="J23" s="159" t="s">
        <v>198</v>
      </c>
      <c r="K23" s="159" t="s">
        <v>199</v>
      </c>
      <c r="L23" s="161" t="s">
        <v>563</v>
      </c>
      <c r="M23" s="161" t="s">
        <v>563</v>
      </c>
      <c r="N23" s="161" t="s">
        <v>563</v>
      </c>
      <c r="O23" s="196">
        <v>6</v>
      </c>
      <c r="P23" s="196">
        <v>1</v>
      </c>
      <c r="Q23" s="199">
        <f t="shared" si="5"/>
        <v>6</v>
      </c>
      <c r="R23" s="196" t="str">
        <f>IF(Q23&lt;4,"BAJO",(IF(Q23&lt;8,"MEDIO",IF(Q23&lt;=20,"MEDIO",IF(Q23&lt;40,"MUY ALTO")))))</f>
        <v>MEDIO</v>
      </c>
      <c r="S23" s="199">
        <v>100</v>
      </c>
      <c r="T23" s="199">
        <f t="shared" si="6"/>
        <v>600</v>
      </c>
      <c r="U23" s="197" t="s">
        <v>177</v>
      </c>
      <c r="V23" s="199" t="s">
        <v>170</v>
      </c>
      <c r="W23" s="199">
        <v>2</v>
      </c>
      <c r="X23" s="199">
        <v>2</v>
      </c>
      <c r="Y23" s="199" t="s">
        <v>89</v>
      </c>
      <c r="Z23" s="199" t="s">
        <v>62</v>
      </c>
      <c r="AA23" s="160" t="s">
        <v>564</v>
      </c>
      <c r="AB23" s="160" t="s">
        <v>564</v>
      </c>
      <c r="AC23" s="160" t="s">
        <v>564</v>
      </c>
      <c r="AD23" s="219" t="s">
        <v>172</v>
      </c>
      <c r="AE23" s="161" t="s">
        <v>565</v>
      </c>
      <c r="AF23" s="202" t="s">
        <v>200</v>
      </c>
      <c r="AG23" s="199"/>
      <c r="AH23" s="200"/>
      <c r="AI23" s="200"/>
      <c r="AJ23" s="201"/>
    </row>
    <row r="24" spans="1:245" s="12" customFormat="1" ht="77.25" customHeight="1">
      <c r="B24" s="157" t="s">
        <v>156</v>
      </c>
      <c r="C24" s="158" t="s">
        <v>152</v>
      </c>
      <c r="D24" s="157" t="s">
        <v>164</v>
      </c>
      <c r="E24" s="159" t="s">
        <v>165</v>
      </c>
      <c r="F24" s="159" t="s">
        <v>201</v>
      </c>
      <c r="G24" s="158" t="s">
        <v>166</v>
      </c>
      <c r="H24" s="159" t="s">
        <v>114</v>
      </c>
      <c r="I24" s="159" t="s">
        <v>115</v>
      </c>
      <c r="J24" s="159" t="s">
        <v>202</v>
      </c>
      <c r="K24" s="159" t="s">
        <v>203</v>
      </c>
      <c r="L24" s="161" t="s">
        <v>563</v>
      </c>
      <c r="M24" s="161" t="s">
        <v>563</v>
      </c>
      <c r="N24" s="161" t="s">
        <v>563</v>
      </c>
      <c r="O24" s="196">
        <v>6</v>
      </c>
      <c r="P24" s="196">
        <v>1</v>
      </c>
      <c r="Q24" s="196">
        <f t="shared" si="5"/>
        <v>6</v>
      </c>
      <c r="R24" s="196" t="str">
        <f>IF(Q24&lt;4,"BAJO",(IF(Q24&lt;8,"MEDIO",IF(Q24&lt;=20,"ALTO",IF(Q24&lt;40,"MUY ALTO")))))</f>
        <v>MEDIO</v>
      </c>
      <c r="S24" s="158">
        <v>25</v>
      </c>
      <c r="T24" s="196">
        <f t="shared" si="6"/>
        <v>150</v>
      </c>
      <c r="U24" s="197" t="s">
        <v>169</v>
      </c>
      <c r="V24" s="196" t="s">
        <v>170</v>
      </c>
      <c r="W24" s="199">
        <v>2</v>
      </c>
      <c r="X24" s="197">
        <v>2</v>
      </c>
      <c r="Y24" s="199" t="s">
        <v>204</v>
      </c>
      <c r="Z24" s="199" t="s">
        <v>62</v>
      </c>
      <c r="AA24" s="160" t="s">
        <v>564</v>
      </c>
      <c r="AB24" s="160" t="s">
        <v>564</v>
      </c>
      <c r="AC24" s="160" t="s">
        <v>564</v>
      </c>
      <c r="AD24" s="219" t="s">
        <v>172</v>
      </c>
      <c r="AE24" s="161" t="s">
        <v>565</v>
      </c>
      <c r="AF24" s="202" t="s">
        <v>67</v>
      </c>
      <c r="AG24" s="199"/>
      <c r="AH24" s="200"/>
      <c r="AI24" s="200"/>
      <c r="AJ24" s="201"/>
    </row>
    <row r="25" spans="1:245" s="12" customFormat="1" ht="77.25" customHeight="1">
      <c r="B25" s="157" t="s">
        <v>156</v>
      </c>
      <c r="C25" s="158" t="s">
        <v>152</v>
      </c>
      <c r="D25" s="157" t="s">
        <v>164</v>
      </c>
      <c r="E25" s="159" t="s">
        <v>165</v>
      </c>
      <c r="F25" s="159" t="s">
        <v>151</v>
      </c>
      <c r="G25" s="158" t="s">
        <v>166</v>
      </c>
      <c r="H25" s="216" t="s">
        <v>205</v>
      </c>
      <c r="I25" s="159" t="s">
        <v>206</v>
      </c>
      <c r="J25" s="159" t="s">
        <v>207</v>
      </c>
      <c r="K25" s="159" t="s">
        <v>208</v>
      </c>
      <c r="L25" s="161" t="s">
        <v>563</v>
      </c>
      <c r="M25" s="161" t="s">
        <v>563</v>
      </c>
      <c r="N25" s="161" t="s">
        <v>563</v>
      </c>
      <c r="O25" s="196">
        <v>10</v>
      </c>
      <c r="P25" s="196">
        <v>1</v>
      </c>
      <c r="Q25" s="196">
        <f t="shared" si="5"/>
        <v>10</v>
      </c>
      <c r="R25" s="196" t="str">
        <f>IF(Q25&lt;4,"BAJO",(IF(Q25&lt;8,"MEDIO",IF(Q25&lt;=20,"MEDIO",IF(Q25&lt;40,"MUY ALTO")))))</f>
        <v>MEDIO</v>
      </c>
      <c r="S25" s="158">
        <v>100</v>
      </c>
      <c r="T25" s="196">
        <f t="shared" si="6"/>
        <v>1000</v>
      </c>
      <c r="U25" s="197" t="s">
        <v>177</v>
      </c>
      <c r="V25" s="196" t="s">
        <v>170</v>
      </c>
      <c r="W25" s="199">
        <v>2</v>
      </c>
      <c r="X25" s="197">
        <v>2</v>
      </c>
      <c r="Y25" s="199" t="s">
        <v>209</v>
      </c>
      <c r="Z25" s="199" t="s">
        <v>62</v>
      </c>
      <c r="AA25" s="160" t="s">
        <v>564</v>
      </c>
      <c r="AB25" s="160" t="s">
        <v>564</v>
      </c>
      <c r="AC25" s="160" t="s">
        <v>564</v>
      </c>
      <c r="AD25" s="219" t="s">
        <v>172</v>
      </c>
      <c r="AE25" s="161" t="s">
        <v>565</v>
      </c>
      <c r="AF25" s="202" t="s">
        <v>210</v>
      </c>
      <c r="AG25" s="199"/>
      <c r="AH25" s="200"/>
      <c r="AI25" s="200"/>
      <c r="AJ25" s="201"/>
    </row>
    <row r="26" spans="1:245" s="12" customFormat="1" ht="77.25" customHeight="1">
      <c r="B26" s="157" t="s">
        <v>156</v>
      </c>
      <c r="C26" s="158" t="s">
        <v>152</v>
      </c>
      <c r="D26" s="157" t="s">
        <v>164</v>
      </c>
      <c r="E26" s="159" t="s">
        <v>165</v>
      </c>
      <c r="F26" s="159" t="s">
        <v>211</v>
      </c>
      <c r="G26" s="158" t="s">
        <v>166</v>
      </c>
      <c r="H26" s="159" t="s">
        <v>110</v>
      </c>
      <c r="I26" s="159" t="s">
        <v>184</v>
      </c>
      <c r="J26" s="159" t="s">
        <v>212</v>
      </c>
      <c r="K26" s="159" t="s">
        <v>186</v>
      </c>
      <c r="L26" s="161" t="s">
        <v>563</v>
      </c>
      <c r="M26" s="161" t="s">
        <v>563</v>
      </c>
      <c r="N26" s="161" t="s">
        <v>563</v>
      </c>
      <c r="O26" s="158">
        <v>2</v>
      </c>
      <c r="P26" s="158">
        <v>1</v>
      </c>
      <c r="Q26" s="158">
        <f t="shared" si="5"/>
        <v>2</v>
      </c>
      <c r="R26" s="158" t="str">
        <f>IF(Q26&lt;4,"BAJO",(IF(Q26&lt;8,"BAJO",IF(Q26&lt;=20,"ALTO",IF(Q26&lt;40,"MUY ALTO")))))</f>
        <v>BAJO</v>
      </c>
      <c r="S26" s="158">
        <v>10</v>
      </c>
      <c r="T26" s="158">
        <f>Q26*S26</f>
        <v>20</v>
      </c>
      <c r="U26" s="197" t="str">
        <f>IF(AND(T26&gt;1,T26&lt;=20),"IV",IF(AND(T26&gt;=40,T26&lt;=120),"III",IF(AND(T26&gt;=150,T26&lt;=500),"II",IF(AND(T26&gt;=600,T26&lt;=4000),"I","N.A"))))</f>
        <v>IV</v>
      </c>
      <c r="V26" s="199" t="s">
        <v>187</v>
      </c>
      <c r="W26" s="196">
        <v>2</v>
      </c>
      <c r="X26" s="158">
        <v>2</v>
      </c>
      <c r="Y26" s="202" t="s">
        <v>188</v>
      </c>
      <c r="Z26" s="158" t="s">
        <v>62</v>
      </c>
      <c r="AA26" s="160" t="s">
        <v>564</v>
      </c>
      <c r="AB26" s="160" t="s">
        <v>564</v>
      </c>
      <c r="AC26" s="160" t="s">
        <v>564</v>
      </c>
      <c r="AD26" s="219" t="s">
        <v>189</v>
      </c>
      <c r="AE26" s="161" t="s">
        <v>565</v>
      </c>
      <c r="AF26" s="202" t="s">
        <v>83</v>
      </c>
      <c r="AG26" s="199"/>
      <c r="AH26" s="200"/>
      <c r="AI26" s="200"/>
      <c r="AJ26" s="201"/>
    </row>
    <row r="27" spans="1:245" s="18" customFormat="1" ht="77.25" customHeight="1">
      <c r="B27" s="157" t="s">
        <v>156</v>
      </c>
      <c r="C27" s="158" t="s">
        <v>152</v>
      </c>
      <c r="D27" s="157" t="s">
        <v>164</v>
      </c>
      <c r="E27" s="159" t="s">
        <v>165</v>
      </c>
      <c r="F27" s="159" t="s">
        <v>211</v>
      </c>
      <c r="G27" s="158" t="s">
        <v>166</v>
      </c>
      <c r="H27" s="159" t="s">
        <v>190</v>
      </c>
      <c r="I27" s="159" t="s">
        <v>191</v>
      </c>
      <c r="J27" s="159" t="s">
        <v>213</v>
      </c>
      <c r="K27" s="159" t="s">
        <v>214</v>
      </c>
      <c r="L27" s="161" t="s">
        <v>563</v>
      </c>
      <c r="M27" s="161" t="s">
        <v>563</v>
      </c>
      <c r="N27" s="161" t="s">
        <v>563</v>
      </c>
      <c r="O27" s="196">
        <v>2</v>
      </c>
      <c r="P27" s="196">
        <v>1</v>
      </c>
      <c r="Q27" s="199">
        <f t="shared" si="5"/>
        <v>2</v>
      </c>
      <c r="R27" s="196" t="str">
        <f>IF(Q27&lt;4,"BAJO",(IF(Q27&lt;8,"MEDIO",IF(Q27&lt;=20,"MEDIO",IF(Q27&lt;40,"MUY ALTO")))))</f>
        <v>BAJO</v>
      </c>
      <c r="S27" s="199">
        <v>25</v>
      </c>
      <c r="T27" s="199">
        <f>Q27*S27</f>
        <v>50</v>
      </c>
      <c r="U27" s="197" t="s">
        <v>169</v>
      </c>
      <c r="V27" s="199" t="s">
        <v>170</v>
      </c>
      <c r="W27" s="199">
        <v>2</v>
      </c>
      <c r="X27" s="199">
        <v>2</v>
      </c>
      <c r="Y27" s="199" t="s">
        <v>195</v>
      </c>
      <c r="Z27" s="199" t="s">
        <v>62</v>
      </c>
      <c r="AA27" s="160" t="s">
        <v>564</v>
      </c>
      <c r="AB27" s="160" t="s">
        <v>564</v>
      </c>
      <c r="AC27" s="160" t="s">
        <v>564</v>
      </c>
      <c r="AD27" s="221" t="s">
        <v>172</v>
      </c>
      <c r="AE27" s="161" t="s">
        <v>565</v>
      </c>
      <c r="AF27" s="198" t="s">
        <v>134</v>
      </c>
      <c r="AG27" s="200"/>
      <c r="AH27" s="200"/>
      <c r="AI27" s="200"/>
      <c r="AJ27" s="201"/>
    </row>
    <row r="28" spans="1:245" s="12" customFormat="1" ht="77.25" customHeight="1">
      <c r="B28" s="157" t="s">
        <v>156</v>
      </c>
      <c r="C28" s="158" t="s">
        <v>152</v>
      </c>
      <c r="D28" s="157" t="s">
        <v>164</v>
      </c>
      <c r="E28" s="159" t="s">
        <v>125</v>
      </c>
      <c r="F28" s="159" t="s">
        <v>82</v>
      </c>
      <c r="G28" s="199" t="s">
        <v>84</v>
      </c>
      <c r="H28" s="159" t="s">
        <v>99</v>
      </c>
      <c r="I28" s="159" t="s">
        <v>100</v>
      </c>
      <c r="J28" s="159" t="s">
        <v>215</v>
      </c>
      <c r="K28" s="159" t="s">
        <v>101</v>
      </c>
      <c r="L28" s="161" t="s">
        <v>563</v>
      </c>
      <c r="M28" s="161" t="s">
        <v>563</v>
      </c>
      <c r="N28" s="161" t="s">
        <v>563</v>
      </c>
      <c r="O28" s="158">
        <v>6</v>
      </c>
      <c r="P28" s="158">
        <v>3</v>
      </c>
      <c r="Q28" s="158">
        <f>+P28*O28</f>
        <v>18</v>
      </c>
      <c r="R28" s="196" t="str">
        <f>IF(Q28&lt;=4,"BAJO",(IF(Q28&lt;=8,"MEDIO",IF(Q28&lt;=20,"ALTO",IF(Q28&lt;=40,"MUY ALTO")))))</f>
        <v>ALTO</v>
      </c>
      <c r="S28" s="158">
        <v>100</v>
      </c>
      <c r="T28" s="158">
        <f>+S28*Q28</f>
        <v>1800</v>
      </c>
      <c r="U28" s="197" t="str">
        <f>IF(AND(T28&gt;1,T28&lt;=20),"IV",IF(AND(T28&gt;=40,T28&lt;=120),"III",IF(AND(T28&gt;=150,T28&lt;=500),"II",IF(AND(T28&gt;=600,T28&lt;=4000),"I","N.A"))))</f>
        <v>I</v>
      </c>
      <c r="V28" s="196" t="str">
        <f>IF(U28="II","Aceptable con control específico",(IF(U28="I","No aceptable",IF(U28="III","Mejorable",IF(U28="IV","Aceptable")))))</f>
        <v>No aceptable</v>
      </c>
      <c r="W28" s="158">
        <v>2</v>
      </c>
      <c r="X28" s="158">
        <v>2</v>
      </c>
      <c r="Y28" s="159" t="s">
        <v>89</v>
      </c>
      <c r="Z28" s="158" t="s">
        <v>62</v>
      </c>
      <c r="AA28" s="160" t="s">
        <v>564</v>
      </c>
      <c r="AB28" s="160" t="s">
        <v>564</v>
      </c>
      <c r="AC28" s="160" t="s">
        <v>564</v>
      </c>
      <c r="AD28" s="161" t="s">
        <v>102</v>
      </c>
      <c r="AE28" s="161" t="s">
        <v>565</v>
      </c>
      <c r="AF28" s="198" t="s">
        <v>91</v>
      </c>
      <c r="AG28" s="217"/>
      <c r="AH28" s="217"/>
      <c r="AI28" s="217"/>
      <c r="AJ28" s="19"/>
    </row>
    <row r="29" spans="1:245" s="12" customFormat="1" ht="77.25" customHeight="1">
      <c r="B29" s="157" t="s">
        <v>156</v>
      </c>
      <c r="C29" s="158" t="s">
        <v>152</v>
      </c>
      <c r="D29" s="157" t="s">
        <v>164</v>
      </c>
      <c r="E29" s="159" t="s">
        <v>125</v>
      </c>
      <c r="F29" s="159" t="s">
        <v>82</v>
      </c>
      <c r="G29" s="199" t="s">
        <v>84</v>
      </c>
      <c r="H29" s="159" t="s">
        <v>103</v>
      </c>
      <c r="I29" s="159" t="s">
        <v>104</v>
      </c>
      <c r="J29" s="159" t="s">
        <v>216</v>
      </c>
      <c r="K29" s="159" t="s">
        <v>101</v>
      </c>
      <c r="L29" s="161" t="s">
        <v>563</v>
      </c>
      <c r="M29" s="161" t="s">
        <v>563</v>
      </c>
      <c r="N29" s="161" t="s">
        <v>563</v>
      </c>
      <c r="O29" s="158">
        <v>6</v>
      </c>
      <c r="P29" s="158">
        <v>3</v>
      </c>
      <c r="Q29" s="158">
        <f>+P29*O29</f>
        <v>18</v>
      </c>
      <c r="R29" s="196" t="str">
        <f>IF(Q29&lt;=4,"BAJO",(IF(Q29&lt;=8,"MEDIO",IF(Q29&lt;=20,"ALTO",IF(Q29&lt;=40,"MUY ALTO")))))</f>
        <v>ALTO</v>
      </c>
      <c r="S29" s="158">
        <v>100</v>
      </c>
      <c r="T29" s="158">
        <f>+S29*Q29</f>
        <v>1800</v>
      </c>
      <c r="U29" s="197" t="str">
        <f>IF(AND(T29&gt;1,T29&lt;=20),"IV",IF(AND(T29&gt;=40,T29&lt;=120),"III",IF(AND(T29&gt;=150,T29&lt;=500),"II",IF(AND(T29&gt;=600,T29&lt;=4000),"I","N.A"))))</f>
        <v>I</v>
      </c>
      <c r="V29" s="196" t="str">
        <f>IF(U29="II","Aceptable con control específico",(IF(U29="I","No aceptable",IF(U29="III","Mejorable",IF(U29="IV","Aceptable")))))</f>
        <v>No aceptable</v>
      </c>
      <c r="W29" s="158">
        <v>2</v>
      </c>
      <c r="X29" s="158">
        <v>2</v>
      </c>
      <c r="Y29" s="159" t="s">
        <v>89</v>
      </c>
      <c r="Z29" s="158" t="s">
        <v>62</v>
      </c>
      <c r="AA29" s="160" t="s">
        <v>564</v>
      </c>
      <c r="AB29" s="160" t="s">
        <v>564</v>
      </c>
      <c r="AC29" s="160" t="s">
        <v>564</v>
      </c>
      <c r="AD29" s="161" t="s">
        <v>106</v>
      </c>
      <c r="AE29" s="161" t="s">
        <v>565</v>
      </c>
      <c r="AF29" s="198" t="s">
        <v>91</v>
      </c>
      <c r="AG29" s="217"/>
      <c r="AH29" s="217"/>
      <c r="AI29" s="217"/>
      <c r="AJ29" s="19"/>
    </row>
    <row r="30" spans="1:245" s="12" customFormat="1" ht="77.25" customHeight="1">
      <c r="B30" s="157" t="s">
        <v>156</v>
      </c>
      <c r="C30" s="158" t="s">
        <v>152</v>
      </c>
      <c r="D30" s="157" t="s">
        <v>217</v>
      </c>
      <c r="E30" s="159" t="s">
        <v>218</v>
      </c>
      <c r="F30" s="159" t="s">
        <v>82</v>
      </c>
      <c r="G30" s="199" t="s">
        <v>84</v>
      </c>
      <c r="H30" s="159" t="s">
        <v>99</v>
      </c>
      <c r="I30" s="159" t="s">
        <v>100</v>
      </c>
      <c r="J30" s="159" t="s">
        <v>215</v>
      </c>
      <c r="K30" s="159" t="s">
        <v>101</v>
      </c>
      <c r="L30" s="161" t="s">
        <v>563</v>
      </c>
      <c r="M30" s="161" t="s">
        <v>563</v>
      </c>
      <c r="N30" s="161" t="s">
        <v>563</v>
      </c>
      <c r="O30" s="158">
        <v>6</v>
      </c>
      <c r="P30" s="158">
        <v>3</v>
      </c>
      <c r="Q30" s="158">
        <f>+P30*O30</f>
        <v>18</v>
      </c>
      <c r="R30" s="196" t="str">
        <f>IF(Q30&lt;=4,"BAJO",(IF(Q30&lt;=8,"MEDIO",IF(Q30&lt;=20,"ALTO",IF(Q30&lt;=40,"MUY ALTO")))))</f>
        <v>ALTO</v>
      </c>
      <c r="S30" s="158">
        <v>100</v>
      </c>
      <c r="T30" s="158">
        <f>+S30*Q30</f>
        <v>1800</v>
      </c>
      <c r="U30" s="197" t="str">
        <f>IF(AND(T30&gt;1,T30&lt;=20),"IV",IF(AND(T30&gt;=40,T30&lt;=120),"III",IF(AND(T30&gt;=150,T30&lt;=500),"II",IF(AND(T30&gt;=600,T30&lt;=4000),"I","N.A"))))</f>
        <v>I</v>
      </c>
      <c r="V30" s="196" t="str">
        <f>IF(U30="II","Aceptable con control específico",(IF(U30="I","No aceptable",IF(U30="III","Mejorable",IF(U30="IV","Aceptable")))))</f>
        <v>No aceptable</v>
      </c>
      <c r="W30" s="158">
        <v>6</v>
      </c>
      <c r="X30" s="158">
        <v>8</v>
      </c>
      <c r="Y30" s="159" t="s">
        <v>89</v>
      </c>
      <c r="Z30" s="158" t="s">
        <v>62</v>
      </c>
      <c r="AA30" s="160" t="s">
        <v>564</v>
      </c>
      <c r="AB30" s="160" t="s">
        <v>564</v>
      </c>
      <c r="AC30" s="160" t="s">
        <v>564</v>
      </c>
      <c r="AD30" s="161" t="s">
        <v>102</v>
      </c>
      <c r="AE30" s="161" t="s">
        <v>565</v>
      </c>
      <c r="AF30" s="198" t="s">
        <v>91</v>
      </c>
      <c r="AG30" s="217"/>
      <c r="AH30" s="217"/>
      <c r="AI30" s="217"/>
      <c r="AJ30" s="19"/>
    </row>
    <row r="31" spans="1:245" s="12" customFormat="1" ht="77.25" customHeight="1">
      <c r="B31" s="157" t="s">
        <v>156</v>
      </c>
      <c r="C31" s="158" t="s">
        <v>152</v>
      </c>
      <c r="D31" s="157" t="s">
        <v>217</v>
      </c>
      <c r="E31" s="159" t="s">
        <v>218</v>
      </c>
      <c r="F31" s="159" t="s">
        <v>82</v>
      </c>
      <c r="G31" s="199" t="s">
        <v>84</v>
      </c>
      <c r="H31" s="159" t="s">
        <v>103</v>
      </c>
      <c r="I31" s="159" t="s">
        <v>104</v>
      </c>
      <c r="J31" s="159" t="s">
        <v>216</v>
      </c>
      <c r="K31" s="159" t="s">
        <v>101</v>
      </c>
      <c r="L31" s="161" t="s">
        <v>563</v>
      </c>
      <c r="M31" s="161" t="s">
        <v>563</v>
      </c>
      <c r="N31" s="161" t="s">
        <v>563</v>
      </c>
      <c r="O31" s="158">
        <v>6</v>
      </c>
      <c r="P31" s="158">
        <v>3</v>
      </c>
      <c r="Q31" s="158">
        <f>+P31*O31</f>
        <v>18</v>
      </c>
      <c r="R31" s="196" t="str">
        <f>IF(Q31&lt;=4,"BAJO",(IF(Q31&lt;=8,"MEDIO",IF(Q31&lt;=20,"ALTO",IF(Q31&lt;=40,"MUY ALTO")))))</f>
        <v>ALTO</v>
      </c>
      <c r="S31" s="158">
        <v>100</v>
      </c>
      <c r="T31" s="158">
        <f>+S31*Q31</f>
        <v>1800</v>
      </c>
      <c r="U31" s="197" t="str">
        <f>IF(AND(T31&gt;1,T31&lt;=20),"IV",IF(AND(T31&gt;=40,T31&lt;=120),"III",IF(AND(T31&gt;=150,T31&lt;=500),"II",IF(AND(T31&gt;=600,T31&lt;=4000),"I","N.A"))))</f>
        <v>I</v>
      </c>
      <c r="V31" s="196" t="str">
        <f>IF(U31="II","Aceptable con control específico",(IF(U31="I","No aceptable",IF(U31="III","Mejorable",IF(U31="IV","Aceptable")))))</f>
        <v>No aceptable</v>
      </c>
      <c r="W31" s="158">
        <v>6</v>
      </c>
      <c r="X31" s="158">
        <v>8</v>
      </c>
      <c r="Y31" s="159" t="s">
        <v>89</v>
      </c>
      <c r="Z31" s="158" t="s">
        <v>62</v>
      </c>
      <c r="AA31" s="160" t="s">
        <v>564</v>
      </c>
      <c r="AB31" s="160" t="s">
        <v>564</v>
      </c>
      <c r="AC31" s="160" t="s">
        <v>564</v>
      </c>
      <c r="AD31" s="161" t="s">
        <v>106</v>
      </c>
      <c r="AE31" s="161" t="s">
        <v>565</v>
      </c>
      <c r="AF31" s="198" t="s">
        <v>91</v>
      </c>
      <c r="AG31" s="217"/>
      <c r="AH31" s="217"/>
      <c r="AI31" s="217"/>
      <c r="AJ31" s="19"/>
    </row>
    <row r="32" spans="1:245" s="12" customFormat="1" ht="77.25" customHeight="1">
      <c r="B32" s="157" t="s">
        <v>156</v>
      </c>
      <c r="C32" s="158" t="s">
        <v>152</v>
      </c>
      <c r="D32" s="157" t="s">
        <v>217</v>
      </c>
      <c r="E32" s="159" t="s">
        <v>218</v>
      </c>
      <c r="F32" s="159" t="s">
        <v>82</v>
      </c>
      <c r="G32" s="199" t="s">
        <v>166</v>
      </c>
      <c r="H32" s="159" t="s">
        <v>219</v>
      </c>
      <c r="I32" s="159" t="s">
        <v>220</v>
      </c>
      <c r="J32" s="159" t="s">
        <v>221</v>
      </c>
      <c r="K32" s="159" t="s">
        <v>88</v>
      </c>
      <c r="L32" s="161" t="s">
        <v>563</v>
      </c>
      <c r="M32" s="161" t="s">
        <v>563</v>
      </c>
      <c r="N32" s="161" t="s">
        <v>563</v>
      </c>
      <c r="O32" s="158">
        <v>6</v>
      </c>
      <c r="P32" s="158">
        <v>3</v>
      </c>
      <c r="Q32" s="158">
        <f>+P32*O32</f>
        <v>18</v>
      </c>
      <c r="R32" s="196" t="str">
        <f>IF(Q32&lt;=4,"BAJO",(IF(Q32&lt;=8,"MEDIO",IF(Q32&lt;=20,"ALTO",IF(Q32&lt;=40,"MUY ALTO")))))</f>
        <v>ALTO</v>
      </c>
      <c r="S32" s="158">
        <v>25</v>
      </c>
      <c r="T32" s="158">
        <f>+S32*Q32</f>
        <v>450</v>
      </c>
      <c r="U32" s="197" t="str">
        <f>IF(AND(T32&gt;1,T32&lt;=20),"IV",IF(AND(T32&gt;=40,T32&lt;=120),"III",IF(AND(T32&gt;=150,T32&lt;=500),"II",IF(AND(T32&gt;=600,T32&lt;=4000),"I","N.A"))))</f>
        <v>II</v>
      </c>
      <c r="V32" s="196" t="str">
        <f>IF(U32="II","Aceptable con control específico",(IF(U32="I","No aceptable",IF(U32="III","Mejorable",IF(U32="IV","Aceptable")))))</f>
        <v>Aceptable con control específico</v>
      </c>
      <c r="W32" s="158">
        <v>6</v>
      </c>
      <c r="X32" s="158">
        <v>8</v>
      </c>
      <c r="Y32" s="159" t="s">
        <v>89</v>
      </c>
      <c r="Z32" s="158" t="s">
        <v>62</v>
      </c>
      <c r="AA32" s="160" t="s">
        <v>564</v>
      </c>
      <c r="AB32" s="160" t="s">
        <v>564</v>
      </c>
      <c r="AC32" s="160" t="s">
        <v>564</v>
      </c>
      <c r="AD32" s="161" t="s">
        <v>90</v>
      </c>
      <c r="AE32" s="161" t="s">
        <v>565</v>
      </c>
      <c r="AF32" s="198" t="s">
        <v>91</v>
      </c>
      <c r="AG32" s="199"/>
      <c r="AH32" s="199"/>
      <c r="AI32" s="199"/>
      <c r="AJ32" s="218"/>
    </row>
    <row r="33" ht="77.25" customHeight="1"/>
  </sheetData>
  <autoFilter ref="A7:IK32" xr:uid="{00000000-0009-0000-0000-000005000000}"/>
  <mergeCells count="12">
    <mergeCell ref="AH2:AJ2"/>
    <mergeCell ref="AH3:AJ3"/>
    <mergeCell ref="AH4:AJ4"/>
    <mergeCell ref="F2:AG4"/>
    <mergeCell ref="B6:G6"/>
    <mergeCell ref="H6:K6"/>
    <mergeCell ref="L6:N6"/>
    <mergeCell ref="O6:U6"/>
    <mergeCell ref="W6:Z6"/>
    <mergeCell ref="AA6:AE6"/>
    <mergeCell ref="AG6:AJ6"/>
    <mergeCell ref="B2:E4"/>
  </mergeCells>
  <conditionalFormatting sqref="U8:U32">
    <cfRule type="cellIs" dxfId="2" priority="1" stopIfTrue="1" operator="equal">
      <formula>"I"</formula>
    </cfRule>
    <cfRule type="cellIs" dxfId="1" priority="2" stopIfTrue="1" operator="equal">
      <formula>"II"</formula>
    </cfRule>
    <cfRule type="cellIs" dxfId="0" priority="3" stopIfTrue="1" operator="equal">
      <formula>"III"</formula>
    </cfRule>
  </conditionalFormatting>
  <pageMargins left="0.75" right="0.75" top="1" bottom="1" header="0.5" footer="0.5"/>
  <pageSetup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11</vt:i4>
      </vt:variant>
    </vt:vector>
  </HeadingPairs>
  <TitlesOfParts>
    <vt:vector size="20" baseType="lpstr">
      <vt:lpstr>Instructivo</vt:lpstr>
      <vt:lpstr>T - Calificación</vt:lpstr>
      <vt:lpstr>T - Riesgos y Peligros</vt:lpstr>
      <vt:lpstr>PRIORIZACION RIESGOS</vt:lpstr>
      <vt:lpstr>AREA ADMINISTRATIVA</vt:lpstr>
      <vt:lpstr>CONDUCTORES - USUARIOS</vt:lpstr>
      <vt:lpstr>SERVICIOS GENERALES</vt:lpstr>
      <vt:lpstr>VISITANTES</vt:lpstr>
      <vt:lpstr>Contratistas</vt:lpstr>
      <vt:lpstr>Aceptabilidad</vt:lpstr>
      <vt:lpstr>'T - Calificación'!Área_de_impresión</vt:lpstr>
      <vt:lpstr>Consecuencias</vt:lpstr>
      <vt:lpstr>Deficiencia</vt:lpstr>
      <vt:lpstr>Exposicion</vt:lpstr>
      <vt:lpstr>I</vt:lpstr>
      <vt:lpstr>II</vt:lpstr>
      <vt:lpstr>III</vt:lpstr>
      <vt:lpstr>IV</vt:lpstr>
      <vt:lpstr>Probabilidad</vt:lpstr>
      <vt:lpstr>Riesgo</vt:lpstr>
    </vt:vector>
  </TitlesOfParts>
  <Company>AXA COLPATRIA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Yenifer Alejandra Suarez Monico</dc:creator>
  <cp:lastModifiedBy>hseq tse sas</cp:lastModifiedBy>
  <cp:lastPrinted>2022-07-09T15:46:02Z</cp:lastPrinted>
  <dcterms:created xsi:type="dcterms:W3CDTF">2017-01-12T16:09:09Z</dcterms:created>
  <dcterms:modified xsi:type="dcterms:W3CDTF">2024-06-07T14:50:28Z</dcterms:modified>
</cp:coreProperties>
</file>