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Ruby\OneDrive\Documentos\Escritorio\"/>
    </mc:Choice>
  </mc:AlternateContent>
  <xr:revisionPtr revIDLastSave="0" documentId="8_{41601E89-45C4-433C-B2C4-7C03CC22D232}" xr6:coauthVersionLast="47" xr6:coauthVersionMax="47" xr10:uidLastSave="{00000000-0000-0000-0000-000000000000}"/>
  <bookViews>
    <workbookView showHorizontalScroll="0" showVerticalScroll="0" showSheetTabs="0" xWindow="-110" yWindow="-110" windowWidth="19420" windowHeight="10300" tabRatio="929" xr2:uid="{00000000-000D-0000-FFFF-FFFF00000000}"/>
  </bookViews>
  <sheets>
    <sheet name="hoja 1" sheetId="12" r:id="rId1"/>
  </sheets>
  <definedNames>
    <definedName name="_xlnm._FilterDatabase" localSheetId="0" hidden="1">'hoja 1'!$B$1:$AF$112</definedName>
    <definedName name="_xlnm.Print_Area" localSheetId="0">'hoja 1'!$B$1:$AF$113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76" i="12" l="1"/>
  <c r="AD71" i="12"/>
  <c r="AD54" i="12"/>
  <c r="AD55" i="12"/>
  <c r="AD46" i="12"/>
  <c r="AD36" i="12"/>
  <c r="AD35" i="12"/>
  <c r="AD16" i="12"/>
  <c r="AD17" i="12"/>
  <c r="AD18" i="12"/>
  <c r="AD92" i="12"/>
  <c r="AD22" i="12"/>
  <c r="AD23" i="12"/>
  <c r="AD42" i="12"/>
  <c r="AD19" i="12"/>
  <c r="AD90" i="12"/>
  <c r="AD89" i="12"/>
  <c r="AD88" i="12"/>
  <c r="AD85" i="12"/>
  <c r="AD83" i="12"/>
  <c r="AD80" i="12"/>
  <c r="AD79" i="12"/>
  <c r="AD78" i="12"/>
  <c r="AD77" i="12"/>
  <c r="AD74" i="12"/>
  <c r="AD63" i="12"/>
  <c r="AD62" i="12"/>
  <c r="AD61" i="12"/>
  <c r="AD60" i="12"/>
  <c r="AD58" i="12"/>
  <c r="AD57" i="12"/>
  <c r="AD56" i="12"/>
  <c r="AD64" i="12"/>
  <c r="AD53" i="12"/>
  <c r="AD52" i="12"/>
  <c r="AD51" i="12"/>
  <c r="AD49" i="12"/>
  <c r="AD41" i="12"/>
  <c r="AD47" i="12"/>
  <c r="AD45" i="12"/>
  <c r="AD44" i="12"/>
  <c r="AD39" i="12"/>
  <c r="AD38" i="12"/>
  <c r="AD37" i="12"/>
  <c r="AD29" i="12"/>
  <c r="AD32" i="12"/>
  <c r="AD31" i="12"/>
  <c r="AD24" i="12"/>
  <c r="AD27" i="12"/>
  <c r="AD28" i="12"/>
  <c r="AD25" i="12"/>
  <c r="AD20" i="12"/>
  <c r="AD40" i="12"/>
  <c r="AD91" i="12"/>
  <c r="AD82" i="12"/>
  <c r="AD75" i="12"/>
  <c r="AD73" i="12"/>
  <c r="AD59" i="12"/>
  <c r="AD70" i="12"/>
  <c r="H94" i="12"/>
  <c r="J94" i="12"/>
  <c r="L94" i="12"/>
  <c r="N94" i="12"/>
  <c r="P94" i="12"/>
  <c r="R94" i="12"/>
  <c r="T94" i="12"/>
  <c r="V94" i="12"/>
  <c r="X94" i="12"/>
  <c r="Z94" i="12"/>
  <c r="AB94" i="12"/>
  <c r="F94" i="12"/>
  <c r="J93" i="12"/>
  <c r="L93" i="12"/>
  <c r="N93" i="12"/>
  <c r="P93" i="12"/>
  <c r="R93" i="12"/>
  <c r="T93" i="12"/>
  <c r="V93" i="12"/>
  <c r="X93" i="12"/>
  <c r="Z93" i="12"/>
  <c r="AB93" i="12"/>
  <c r="H93" i="12"/>
  <c r="F93" i="12"/>
  <c r="H95" i="12"/>
  <c r="N95" i="12"/>
  <c r="AD95" i="12"/>
  <c r="H96" i="12"/>
  <c r="N96" i="12"/>
  <c r="AD98" i="12"/>
  <c r="H100" i="12"/>
  <c r="N100" i="12"/>
  <c r="H97" i="12" l="1"/>
  <c r="N97" i="12"/>
  <c r="X92" i="12"/>
  <c r="R92" i="12"/>
  <c r="L92" i="12"/>
  <c r="F92" i="12"/>
</calcChain>
</file>

<file path=xl/sharedStrings.xml><?xml version="1.0" encoding="utf-8"?>
<sst xmlns="http://schemas.openxmlformats.org/spreadsheetml/2006/main" count="400" uniqueCount="255">
  <si>
    <t>PLAN DE MEJORAMIENTO ANUAL PARA EL SG SST</t>
  </si>
  <si>
    <t>HSEQ-PR-03</t>
  </si>
  <si>
    <t>VERSIÒN 1</t>
  </si>
  <si>
    <t>PAGINA 1 DE 1</t>
  </si>
  <si>
    <t>VIGENCIA DESDE 25/01/2018</t>
  </si>
  <si>
    <t xml:space="preserve">FORMULA: (No. actividades ejecutadas en el periodo  /No. actividades programadas)* 100                  </t>
  </si>
  <si>
    <t>Programado</t>
  </si>
  <si>
    <t>P</t>
  </si>
  <si>
    <t>ACTUALIZADO POR:  Alba Inés Marin Rivera</t>
  </si>
  <si>
    <t>Ejecutado</t>
  </si>
  <si>
    <t>E</t>
  </si>
  <si>
    <t>Reprogramado</t>
  </si>
  <si>
    <t>R</t>
  </si>
  <si>
    <t>No realizado</t>
  </si>
  <si>
    <t>N</t>
  </si>
  <si>
    <t>META DE CUMPLIMIENTO:  90 %</t>
  </si>
  <si>
    <t xml:space="preserve">OBJETIVOS: 
1. Garantizar la disponibilidad de los recursos humanos, generando el compromiso de los colaboradores para potenciar los recursos técnicos, financieros y de infraestructura necesarios para el desarrollo del SIG.
2 Prevenir, mitigar y controlar los impactos negativos que sobre el medio ambiente generen las operaciones de Transportes Especiales Nueva Era.
3. Gestionar el peligro público, el peligro de Seguridad Vial y demás peligros asociados a la actividad de TRANSPORTES ESPECIALES NUEVA ERA para establecer los respectivos controles con el fin de proteger la seguridad y salud de todos los colaboradores.
4. Monitorear las condiciones de salud de los colaboradores con el fin de mantener su bienestar y detectar oportunamente las condiciones que se puedan convertir en una enfermdad laboral.
5. Mejora continua el Sistema Integrado de Gestión HSEQ.                                                                                                                                                                                                                                                                                                                                                                                                                                                                                                                                                                                                                                                              
6. Asegurar el cumplimiento de los requisitos legales en materia de HSEQ y otros que la organización suscriba.
7. Satisfacer a los clientes, garantizando que dentro de la prestación del servicio se mantengan los estándares de calidad adecuados y se cumplan los requisitos contractuales establecidos.
</t>
  </si>
  <si>
    <t>TEMA</t>
  </si>
  <si>
    <t>ACTIVIDAD</t>
  </si>
  <si>
    <t>RESPONSABLE</t>
  </si>
  <si>
    <t>PERIODICIDAD</t>
  </si>
  <si>
    <t>RECURSOS</t>
  </si>
  <si>
    <t>EFICACIA</t>
  </si>
  <si>
    <t>OBSERVACIONES / ANALISIS DE TENDENCIA</t>
  </si>
  <si>
    <t>ENERO</t>
  </si>
  <si>
    <t>FEBRERO</t>
  </si>
  <si>
    <t>MARZO</t>
  </si>
  <si>
    <t>ABRIL</t>
  </si>
  <si>
    <t>MAYO</t>
  </si>
  <si>
    <t>JUNIO</t>
  </si>
  <si>
    <t>JULIO</t>
  </si>
  <si>
    <t>AGOSTO</t>
  </si>
  <si>
    <t>SEPTIEMBRE</t>
  </si>
  <si>
    <t>OCTUBRE</t>
  </si>
  <si>
    <t>NOVIEMBRE</t>
  </si>
  <si>
    <t>DICIEMBRE</t>
  </si>
  <si>
    <t>%
 Cumplimiento</t>
  </si>
  <si>
    <t xml:space="preserve">Meta </t>
  </si>
  <si>
    <t>HSEQ</t>
  </si>
  <si>
    <t>PLANEAR</t>
  </si>
  <si>
    <t>SST</t>
  </si>
  <si>
    <t>Autoevaluación del SG SST</t>
  </si>
  <si>
    <t xml:space="preserve">RESPONSABLE SGSST </t>
  </si>
  <si>
    <t>ANUAL</t>
  </si>
  <si>
    <t>Humanos 
Computador
Pagina ARL SURA</t>
  </si>
  <si>
    <t>Envío formulario para identificación de peligros
Actualización de la matriz de identificación de peligros</t>
  </si>
  <si>
    <t>RESPONSABLE SGSST 
COPASST
Asesor SURA</t>
  </si>
  <si>
    <t xml:space="preserve">Humanos 
Computador
</t>
  </si>
  <si>
    <t>Presidente del COPASST y Secretario</t>
  </si>
  <si>
    <t>MENSUAL</t>
  </si>
  <si>
    <t>Mesa de reuniones
Computador</t>
  </si>
  <si>
    <t>RESPONSABLE SGSST 
GERENCIA</t>
  </si>
  <si>
    <t>Computador
Correo electrónico</t>
  </si>
  <si>
    <t>RESPONSABLE DEL SGSST</t>
  </si>
  <si>
    <t>Comité de Conviviencia Laboral</t>
  </si>
  <si>
    <t>TRES VECES AL AÑO</t>
  </si>
  <si>
    <t>Sala de reuniones o plataforma Teams
Computador</t>
  </si>
  <si>
    <t>Conformación de la brigada de emergencias operativo por proyecto</t>
  </si>
  <si>
    <t xml:space="preserve">UNA VEZ </t>
  </si>
  <si>
    <t xml:space="preserve">Humanos
Sala de reuniones o plataforma Teams
Computador
</t>
  </si>
  <si>
    <t>Actualización de encuesta de riesgos viales y actualización PESV, cuando aplique</t>
  </si>
  <si>
    <t>RESPONSABLE DEL SGSST
LIDER DEL PESV
(OPERACIONES)</t>
  </si>
  <si>
    <t xml:space="preserve">Humanos
Computador
Forms
</t>
  </si>
  <si>
    <t>Reuniones del Comité de Seguridad vial</t>
  </si>
  <si>
    <t>LIDER DEL PESV</t>
  </si>
  <si>
    <t xml:space="preserve">Humanos
Computador
Actas
</t>
  </si>
  <si>
    <t>AMBIENTAL</t>
  </si>
  <si>
    <t>Envio de formulario para identificación de AA
Actualización de matriz de aspectos e impactos ambientales</t>
  </si>
  <si>
    <t>COORD HSEQ</t>
  </si>
  <si>
    <t>Humanos
Computador</t>
  </si>
  <si>
    <t>COORD. HSEQ
GERENTE
LIDERES DE PROCESOS</t>
  </si>
  <si>
    <t>Sala de reuniones
Computador</t>
  </si>
  <si>
    <t>Revisión y actualización de matriz de riesgos y oportunidades por procesos</t>
  </si>
  <si>
    <t>HACER</t>
  </si>
  <si>
    <t>SST Y PESV</t>
  </si>
  <si>
    <t xml:space="preserve">Rendición de cuentas teniendo en cuenta las funciones y responsabilidades en hseq de acuerdo al perfil de cargo de los colaboradores de la organización   </t>
  </si>
  <si>
    <t>COORD GESTION HUMANA</t>
  </si>
  <si>
    <t>Inspecciones Gerenciales</t>
  </si>
  <si>
    <t>GERENCIA-COORDINADOR HSEQ</t>
  </si>
  <si>
    <t>SEMESTRAL</t>
  </si>
  <si>
    <t>Escaner Pdf</t>
  </si>
  <si>
    <t>GERENCIA-HSEQ-OPERACIONES-PERSONAL EN GENERAL</t>
  </si>
  <si>
    <t>AMBIENTAL Y SST</t>
  </si>
  <si>
    <t>Computador
Forms
office 365</t>
  </si>
  <si>
    <t>Reporte e Investigación de Incidentes</t>
  </si>
  <si>
    <t>COORD HSEQ
COORD OPERATIVO
COORD GESTION HUMANA</t>
  </si>
  <si>
    <t>CUANDO OCURRA</t>
  </si>
  <si>
    <t>Computador
Forms
office 366
Plataforma ARL SURA</t>
  </si>
  <si>
    <t>Brigada de reporte de actos y condiciones inseguras</t>
  </si>
  <si>
    <t>COORD HSEQ
COORDINADORES OPERTIVOS</t>
  </si>
  <si>
    <t>TRIMESTRAL</t>
  </si>
  <si>
    <t>Computador
Forms</t>
  </si>
  <si>
    <t>SGI</t>
  </si>
  <si>
    <t>Actualización de la matriz legal</t>
  </si>
  <si>
    <t>Plataforma ARL SURA
Computador</t>
  </si>
  <si>
    <t>Entrega de elementos de protección personal (botas de seguridad a los que aplique)</t>
  </si>
  <si>
    <t>EPP
Sala de reuniones</t>
  </si>
  <si>
    <t xml:space="preserve">Realizar Inducción del personal </t>
  </si>
  <si>
    <t>COORD. HSEQ/COORD GESTION HUMANA</t>
  </si>
  <si>
    <r>
      <t xml:space="preserve">CADA VEZ QUE INGRESAN </t>
    </r>
    <r>
      <rPr>
        <sz val="11"/>
        <color rgb="FF0000CC"/>
        <rFont val="Verdana"/>
        <family val="2"/>
      </rPr>
      <t>NUEVOS COLABORADORES</t>
    </r>
  </si>
  <si>
    <t>Sala de reunión
Plataforma Teams
Forms</t>
  </si>
  <si>
    <t>Realizar reinducción al Sistema de Gestión Integral</t>
  </si>
  <si>
    <t>COORDINADOR HSEQ
TODOS LOS TRABAJADORES Y CONTRATISTAS</t>
  </si>
  <si>
    <t>COORD GESTIÓN  ADMINSITRATIVA Y HUMANA</t>
  </si>
  <si>
    <t>Solicitar informe de condiciones de salud de exámenes médicos de ingreso y psicosensométricos</t>
  </si>
  <si>
    <t>COORD. GESTION HUMANA
COORD HSEQ</t>
  </si>
  <si>
    <t>SGI-GESTION HUMANA</t>
  </si>
  <si>
    <t>Proveedor IPS</t>
  </si>
  <si>
    <t>BIOMECANICO</t>
  </si>
  <si>
    <t>Inspección y evaluación de puestos de trabajo administrativos</t>
  </si>
  <si>
    <t>COORD. HSEQ
GESTIÓN HUMANA
GESTIÓN ADMINISTRATIVA</t>
  </si>
  <si>
    <t xml:space="preserve">COORD. HSEQ
</t>
  </si>
  <si>
    <t>SEMANAL</t>
  </si>
  <si>
    <t>Computador
Forms
Celular
Proveedor</t>
  </si>
  <si>
    <t>Ejecutar Actividades de los programas  PVE: Visual
Biomecánico, Psicosocial, cardiovascular</t>
  </si>
  <si>
    <t>COORD HSEQ
PROVEEDOR</t>
  </si>
  <si>
    <t xml:space="preserve">Seguimiento y Registro de recomendaciones exámenes médicos ocupacionales </t>
  </si>
  <si>
    <t>GESTION HSEQ
GESTION HUMANA</t>
  </si>
  <si>
    <t>Proveedor
Computador
Humanos</t>
  </si>
  <si>
    <t>Medicina Preventiva y estilos de vida saludable</t>
  </si>
  <si>
    <t>Día de Promoción y Prevención en salud y seguridad en el trabajo:
Optometria (validar descuento sobre salario para colaboradores y contratistas), carrera de observación visual. Higiene postural, habitos de vida saludable, tamizaje riesgo cardiovascular, prevención de consumo alcohol tabaco y drogas, jornada de vacunación TD, Segurdiad Vial</t>
  </si>
  <si>
    <t>COORD HSEQ
PROVEEDORES</t>
  </si>
  <si>
    <t>Proveedores
Sala de reuniones
refrigerio</t>
  </si>
  <si>
    <t>Inspección preoperacional</t>
  </si>
  <si>
    <t>CONDUCTOR</t>
  </si>
  <si>
    <t>DIARIO</t>
  </si>
  <si>
    <t>Inspección preventiva del vehículo, de acuerdo a última fecha realizada</t>
  </si>
  <si>
    <t>CONDUCTOR
COORDINADOR OPERATIVO 
ASISTENTE ADMINSITRATIVO</t>
  </si>
  <si>
    <t>BIMESTRAL</t>
  </si>
  <si>
    <t>Diagnosticentro</t>
  </si>
  <si>
    <t>Cronograma de mantenimiento de vehículos</t>
  </si>
  <si>
    <t>COORDINADOR OPERATIVO</t>
  </si>
  <si>
    <t>Computador</t>
  </si>
  <si>
    <t>Seguimiento a documentos del vehículo, hoja de vida de vehículos.
Revisión tecnico mecánica (emisiones) modelos que aplique</t>
  </si>
  <si>
    <t>Computador
Registros de vehículos</t>
  </si>
  <si>
    <t>Consulta de comparendos
Runt y Simit</t>
  </si>
  <si>
    <t>Computador 
Internet</t>
  </si>
  <si>
    <t>PROVEEDOR
COORD HSEQ</t>
  </si>
  <si>
    <t>Registro de vehículos y mantenimiento de información actualizada de la flota propia y de terceros</t>
  </si>
  <si>
    <t>Pruebas de alcoholimetria y sustancias PSA</t>
  </si>
  <si>
    <t>Alcoholimetro
calibrado</t>
  </si>
  <si>
    <t>Sala de reunión
Computador</t>
  </si>
  <si>
    <t>COORD HSEQ
CONDUCTORES</t>
  </si>
  <si>
    <t>Emergencias</t>
  </si>
  <si>
    <t xml:space="preserve">Recarga de extintores
</t>
  </si>
  <si>
    <t>Proveedor</t>
  </si>
  <si>
    <t>Realización de simulacro de emergencias personal administrativo</t>
  </si>
  <si>
    <t>Realización de simulacro de emergencias accidente de transito con victima personal  para personal operativo y derrame</t>
  </si>
  <si>
    <t>Psicosocial</t>
  </si>
  <si>
    <t>Actividades de riesgo psicosocial, comunicación y liderazgo</t>
  </si>
  <si>
    <t>PROVEEDOR</t>
  </si>
  <si>
    <t>Comunicar resultados al COPASST</t>
  </si>
  <si>
    <t>CADA VEZ QUE SE REALICEN MEDICIONES</t>
  </si>
  <si>
    <t>Elaboración del PVE Psicosocial e implementación del programa</t>
  </si>
  <si>
    <t>PROVEEDOR Psicologo Especialista SST
COORD HSEQ</t>
  </si>
  <si>
    <t>Entrevistas impresas
Sala de reuiones
Esferos</t>
  </si>
  <si>
    <t>Material 
WhatsApp
Celular
Computador</t>
  </si>
  <si>
    <t>Fisico
Higiene Industrial</t>
  </si>
  <si>
    <t>Implementación de los resultados de la medición de iluminacion</t>
  </si>
  <si>
    <t>Luxómetro calibrado
Espacios de trabajo</t>
  </si>
  <si>
    <t>Sala de reuniones</t>
  </si>
  <si>
    <t xml:space="preserve">Seguimiento a residuos peligrosos generados de la operación por terceros </t>
  </si>
  <si>
    <t>COORD. HSEQ</t>
  </si>
  <si>
    <t>Documentación
Correo electrónico</t>
  </si>
  <si>
    <t>Toma de datos de consumos de agua</t>
  </si>
  <si>
    <t>Recibos 
Computador</t>
  </si>
  <si>
    <t>Toma de datos de consumos de energía</t>
  </si>
  <si>
    <t>Caminata ecológica para la siembra de árboles Bogotá</t>
  </si>
  <si>
    <t xml:space="preserve">GERENCIA
COORD HSEQ
</t>
  </si>
  <si>
    <t>Proveedor
Transporte</t>
  </si>
  <si>
    <t>CALIDAD</t>
  </si>
  <si>
    <t>Encuesta de satisfacción de clientes</t>
  </si>
  <si>
    <t>GESTION COMERCIAL
COOD HSEQ</t>
  </si>
  <si>
    <t>Forms
Celular
Correo Electrónico</t>
  </si>
  <si>
    <t>Implementación de seguimiento a la prestación del servicio para Coordinadores Operativos  (desempeño vs. Bonificación)</t>
  </si>
  <si>
    <t>GERENCIA
TALENTO HUMANO</t>
  </si>
  <si>
    <t>Elaboración de Plan de Calidad de los contratos vigentes y nuevos</t>
  </si>
  <si>
    <t>COORD HSEQ
ASISTENTE COMERCIAL</t>
  </si>
  <si>
    <t>Documentación
Correo electrónico
Computador</t>
  </si>
  <si>
    <t>VERIFICAR</t>
  </si>
  <si>
    <t>Realizar seguimiento de indicadores de accidentalidad y del SGI</t>
  </si>
  <si>
    <t>Computador
Documentación</t>
  </si>
  <si>
    <t>ARL SURA
COORD HSEQ</t>
  </si>
  <si>
    <t>Proveedor
Registros
ARL SURA</t>
  </si>
  <si>
    <t>Auditoria interna al sistema HSEQ, asegurar participación del COPASST</t>
  </si>
  <si>
    <t>COORD HSEQ
COPASST</t>
  </si>
  <si>
    <t>Proveedor
Registros</t>
  </si>
  <si>
    <t>Auditoria Externa del Sistema HSEQ</t>
  </si>
  <si>
    <t>Proveedor
Registros
Plataforma Teams
Sala de Reuniones</t>
  </si>
  <si>
    <t>Revisón por la Dirección</t>
  </si>
  <si>
    <t>COORD HSEQ
GERENTE</t>
  </si>
  <si>
    <t xml:space="preserve">Sala de reuniones
Computador
</t>
  </si>
  <si>
    <t>ACTUAR</t>
  </si>
  <si>
    <t>Realizar seguimiento a acciones correctivas identificadas en auditoria externa.</t>
  </si>
  <si>
    <t>COORD HSEQ
LIDERES DE PROCESO</t>
  </si>
  <si>
    <t>Revisión de eficacia de acciones para riesgos y oportunidades</t>
  </si>
  <si>
    <t>Inspecciones Operativas al vehículos, Botiquines, equipos de carretera para verificar cumoplimiento.</t>
  </si>
  <si>
    <t>Lista de verificación</t>
  </si>
  <si>
    <t>% EFICACIA:</t>
  </si>
  <si>
    <t>PROGRAMADO MENSUAL</t>
  </si>
  <si>
    <t>EJECUTADO MENSUAL</t>
  </si>
  <si>
    <t>NUMERO DE TRABAJADORES CAPACITADOS EN MANEJO DEFENSIVO</t>
  </si>
  <si>
    <t xml:space="preserve">TOTAL DE TRABAJADORES CON LIC. DE CONDUCCIÓN </t>
  </si>
  <si>
    <t>% CUMPLIMIENTO DE COBERTURA</t>
  </si>
  <si>
    <t>NUMERO DE REPORTES DE CONDICIONES INSEGURAS O CUASI ACCIDENTES CON VEHICULOS</t>
  </si>
  <si>
    <t>TOTAL DE REPORTES DE CONDICIONES INSEGURAS O CUASI ACCIDENTES</t>
  </si>
  <si>
    <t>% REPORTES CON APORTES A CONTROL DE RIESGO VIAL</t>
  </si>
  <si>
    <t>Elaborado por: ______________________________________________
Alba I. Marin R - Coord. HSEQ</t>
  </si>
  <si>
    <t>Aprobado: Mauricio Mora Duran
Representante Legal</t>
  </si>
  <si>
    <t>Enero de 2024</t>
  </si>
  <si>
    <t>Reporte de información ambiental a clientes Secretaria de Gobierno, EMSA, ESSA (Disposición de residuos peligrosos, aceites, baterias, llantas)</t>
  </si>
  <si>
    <t>HSEQ Y COORDINADOR DE OPERACIONES/MANTENIMIENTO VEHICULAR</t>
  </si>
  <si>
    <t xml:space="preserve">Solicitar comunicación del proveedor de exámenes médicos respecto a las HC de los trabajadores </t>
  </si>
  <si>
    <t>Exámenes médicos periódicos ocupacionales</t>
  </si>
  <si>
    <t>Pausas Activas saludables
/formacion de lideres</t>
  </si>
  <si>
    <t>Plataforma ITP</t>
  </si>
  <si>
    <t>LIDER OPERATIVO/GESTOR DOCUMENTAL</t>
  </si>
  <si>
    <t>MANTENIMIENTO VEHICULAR</t>
  </si>
  <si>
    <t>Computador
Software ITP</t>
  </si>
  <si>
    <t>Verificación de cumplimiento del PESV, reporte de indicadores</t>
  </si>
  <si>
    <t>AÑO:  2025</t>
  </si>
  <si>
    <t>Definir presupuesto HSEQ  2025</t>
  </si>
  <si>
    <t>Definir Plan de Capacitación 2025</t>
  </si>
  <si>
    <t>Reunión del Comité de Convivencia
Incluir el plan de trabajo para 2025</t>
  </si>
  <si>
    <t>Mediición Huella de carbono</t>
  </si>
  <si>
    <t>Reunión del COPASST, incluir el plan de trabajo para 2025</t>
  </si>
  <si>
    <t>Analizar cuestiones internas y externas para planeación año 2025</t>
  </si>
  <si>
    <t>Revisión de procesos con indicadores y objetivos en plataforma ITP</t>
  </si>
  <si>
    <t>PAUSAS ACTIVAS ADMINISTRATIVAS</t>
  </si>
  <si>
    <t>COORD HSEQ/
COPASST/ARL SURA</t>
  </si>
  <si>
    <t>OFICINA</t>
  </si>
  <si>
    <t>PAUSAS ACTIVAS OPERATIVAS</t>
  </si>
  <si>
    <t>COORD HSEQ/
COPASST/ARL SURA(C0NDUCTORES</t>
  </si>
  <si>
    <t>Solicitud asesoria bonos de carbono</t>
  </si>
  <si>
    <t>Proveedor externo</t>
  </si>
  <si>
    <t xml:space="preserve">Tamizaje cardio vascular para conductores
</t>
  </si>
  <si>
    <t>ARL/COORDINADOR HSEQ</t>
  </si>
  <si>
    <t>Proveedor ARL SURA</t>
  </si>
  <si>
    <t xml:space="preserve">Comparte tu receta saludable (actividad para conductores)
</t>
  </si>
  <si>
    <t>COORD HSEQ/COORDINADOR DE GESTION HUMANA</t>
  </si>
  <si>
    <t>Proveedor para la actividad</t>
  </si>
  <si>
    <t>Ciclo paseo saludable (recorrido nocturno guiado)</t>
  </si>
  <si>
    <t>organización Interna de la activiad</t>
  </si>
  <si>
    <t>Pruebas Teorico Prácticas de conducción</t>
  </si>
  <si>
    <t>GESTION HUMANA/PROVEEDOR</t>
  </si>
  <si>
    <t>OFICINA TNE</t>
  </si>
  <si>
    <t>CRITERIOS DE EXITO O LINEA BASAL MOVILIDAD SEGURA</t>
  </si>
  <si>
    <t>Linea Basal PESV</t>
  </si>
  <si>
    <t>PROCESOS DE SENSIBILIZACION, FORMACION Y ENTRENAMIENTO A LOS ACTORES VIALES</t>
  </si>
  <si>
    <t>GERENTE
COORD OPERATIVO
COORD HSEQ/LIDER PESV/ARL</t>
  </si>
  <si>
    <t>Implementacion del programa "CULTURA EN SEGURIDAD VIAL"</t>
  </si>
  <si>
    <t>PROGRAMA CULTURA EN SEG VIAL</t>
  </si>
  <si>
    <t>Actividades lúdicas del programa Psicosocial</t>
  </si>
  <si>
    <t>Ahorro de recursos y reclicjale</t>
  </si>
  <si>
    <t>Verificacion de la implementacion de plataforma ITP, para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</si>
</sst>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2]* #,##0.00_-;\-[$€-2]* #,##0.00_-;_-[$€-2]* &quot;-&quot;??_-"/>
    <numFmt numFmtId="166" formatCode="mmm"/>
  </numFmts>
  <fonts count="30" x14ac:knownFonts="1">
    <font>
      <sz val="10"/>
      <name val="Arial"/>
    </font>
    <font>
      <sz val="10"/>
      <name val="Arial Narrow"/>
      <family val="2"/>
    </font>
    <font>
      <u/>
      <sz val="10"/>
      <color indexed="12"/>
      <name val="Arial"/>
      <family val="2"/>
    </font>
    <font>
      <sz val="10"/>
      <name val="Arial"/>
      <family val="2"/>
    </font>
    <font>
      <sz val="11"/>
      <color indexed="60"/>
      <name val="Calibri"/>
      <family val="2"/>
    </font>
    <font>
      <sz val="10"/>
      <name val="Arial"/>
      <family val="2"/>
    </font>
    <font>
      <b/>
      <sz val="11"/>
      <color indexed="8"/>
      <name val="Calibri"/>
      <family val="2"/>
    </font>
    <font>
      <sz val="8"/>
      <name val="Arial"/>
      <family val="2"/>
    </font>
    <font>
      <b/>
      <sz val="9"/>
      <name val="Verdana"/>
      <family val="2"/>
    </font>
    <font>
      <sz val="9"/>
      <name val="Verdana"/>
      <family val="2"/>
    </font>
    <font>
      <sz val="16"/>
      <name val="Arial"/>
      <family val="2"/>
    </font>
    <font>
      <b/>
      <sz val="20"/>
      <name val="Verdana"/>
      <family val="2"/>
    </font>
    <font>
      <b/>
      <sz val="22"/>
      <name val="Verdana"/>
      <family val="2"/>
    </font>
    <font>
      <b/>
      <sz val="10"/>
      <name val="Verdana"/>
      <family val="2"/>
    </font>
    <font>
      <sz val="10"/>
      <name val="Verdana"/>
      <family val="2"/>
    </font>
    <font>
      <sz val="14"/>
      <name val="Verdana"/>
      <family val="2"/>
    </font>
    <font>
      <b/>
      <sz val="14"/>
      <name val="Verdana"/>
      <family val="2"/>
    </font>
    <font>
      <b/>
      <sz val="10"/>
      <name val="Arial"/>
      <family val="2"/>
    </font>
    <font>
      <b/>
      <sz val="12"/>
      <name val="Arial"/>
      <family val="2"/>
    </font>
    <font>
      <b/>
      <sz val="14"/>
      <name val="Arial"/>
      <family val="2"/>
    </font>
    <font>
      <sz val="11"/>
      <color theme="1"/>
      <name val="Calibri"/>
      <family val="2"/>
      <scheme val="minor"/>
    </font>
    <font>
      <sz val="9"/>
      <color rgb="FF0000CC"/>
      <name val="Verdana"/>
      <family val="2"/>
    </font>
    <font>
      <b/>
      <u/>
      <sz val="9"/>
      <color rgb="FF0000CC"/>
      <name val="Verdana"/>
      <family val="2"/>
    </font>
    <font>
      <b/>
      <sz val="9"/>
      <color rgb="FF0000CC"/>
      <name val="Verdana"/>
      <family val="2"/>
    </font>
    <font>
      <sz val="12"/>
      <color rgb="FF0000CC"/>
      <name val="Verdana"/>
      <family val="2"/>
    </font>
    <font>
      <sz val="9"/>
      <color rgb="FFFF0000"/>
      <name val="Verdana"/>
      <family val="2"/>
    </font>
    <font>
      <sz val="11"/>
      <color rgb="FF0000CC"/>
      <name val="Verdana"/>
      <family val="2"/>
    </font>
    <font>
      <sz val="10"/>
      <color rgb="FF0000CC"/>
      <name val="Verdana"/>
      <family val="2"/>
    </font>
    <font>
      <b/>
      <sz val="16"/>
      <color rgb="FF000000"/>
      <name val="Verdana"/>
      <family val="2"/>
    </font>
    <font>
      <b/>
      <sz val="16"/>
      <color rgb="FF000000"/>
      <name val="Verdana"/>
      <family val="2"/>
    </font>
  </fonts>
  <fills count="21">
    <fill>
      <patternFill patternType="none"/>
    </fill>
    <fill>
      <patternFill patternType="gray125"/>
    </fill>
    <fill>
      <patternFill patternType="solid">
        <fgColor indexed="43"/>
      </patternFill>
    </fill>
    <fill>
      <patternFill patternType="solid">
        <fgColor indexed="13"/>
        <bgColor indexed="64"/>
      </patternFill>
    </fill>
    <fill>
      <patternFill patternType="gray125">
        <fgColor indexed="9"/>
        <bgColor indexed="47"/>
      </patternFill>
    </fill>
    <fill>
      <patternFill patternType="solid">
        <fgColor indexed="47"/>
        <bgColor indexed="64"/>
      </patternFill>
    </fill>
    <fill>
      <patternFill patternType="solid">
        <fgColor indexed="45"/>
        <bgColor indexed="64"/>
      </patternFill>
    </fill>
    <fill>
      <patternFill patternType="solid">
        <fgColor indexed="63"/>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43"/>
        <bgColor indexed="64"/>
      </patternFill>
    </fill>
    <fill>
      <patternFill patternType="solid">
        <fgColor rgb="FFFFFF00"/>
        <bgColor indexed="64"/>
      </patternFill>
    </fill>
    <fill>
      <patternFill patternType="lightGray">
        <bgColor theme="6" tint="0.59999389629810485"/>
      </patternFill>
    </fill>
    <fill>
      <patternFill patternType="solid">
        <fgColor theme="0"/>
        <bgColor indexed="64"/>
      </patternFill>
    </fill>
    <fill>
      <patternFill patternType="gray125">
        <fgColor indexed="9"/>
        <bgColor rgb="FF00B050"/>
      </patternFill>
    </fill>
    <fill>
      <patternFill patternType="solid">
        <fgColor theme="6"/>
        <bgColor indexed="64"/>
      </patternFill>
    </fill>
    <fill>
      <patternFill patternType="solid">
        <fgColor rgb="FF00B05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3" tint="0.39997558519241921"/>
        <bgColor indexed="64"/>
      </patternFill>
    </fill>
  </fills>
  <borders count="39">
    <border>
      <left/>
      <right/>
      <top/>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5">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0" fontId="4" fillId="2" borderId="0" applyNumberFormat="0" applyBorder="0" applyAlignment="0" applyProtection="0"/>
    <xf numFmtId="0" fontId="3" fillId="0" borderId="0"/>
    <xf numFmtId="0" fontId="3" fillId="0" borderId="0"/>
    <xf numFmtId="0" fontId="3" fillId="0" borderId="0"/>
    <xf numFmtId="0" fontId="3" fillId="0" borderId="0"/>
    <xf numFmtId="0" fontId="2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6" fillId="0" borderId="1" applyNumberFormat="0" applyFill="0" applyAlignment="0" applyProtection="0"/>
  </cellStyleXfs>
  <cellXfs count="16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7"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10" fillId="0" borderId="0" xfId="0" applyFont="1" applyAlignment="1">
      <alignment vertical="center"/>
    </xf>
    <xf numFmtId="0" fontId="21"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xf>
    <xf numFmtId="9" fontId="9" fillId="0" borderId="4" xfId="11" applyFont="1" applyFill="1" applyBorder="1" applyAlignment="1">
      <alignment horizontal="center" vertical="center"/>
    </xf>
    <xf numFmtId="9" fontId="22" fillId="4" borderId="4" xfId="11" applyFont="1" applyFill="1" applyBorder="1" applyAlignment="1">
      <alignment horizontal="center" vertical="center"/>
    </xf>
    <xf numFmtId="9" fontId="8" fillId="13" borderId="4" xfId="11" applyFont="1" applyFill="1" applyBorder="1" applyAlignment="1">
      <alignment horizontal="center" vertical="center"/>
    </xf>
    <xf numFmtId="1" fontId="21" fillId="0" borderId="4" xfId="0" applyNumberFormat="1" applyFont="1" applyBorder="1" applyAlignment="1">
      <alignment horizontal="center" vertical="center" wrapText="1"/>
    </xf>
    <xf numFmtId="0" fontId="9" fillId="5" borderId="4" xfId="0" applyFont="1" applyFill="1" applyBorder="1" applyAlignment="1">
      <alignment horizontal="center" vertical="center"/>
    </xf>
    <xf numFmtId="9" fontId="23" fillId="5" borderId="4" xfId="11" applyFont="1" applyFill="1" applyBorder="1" applyAlignment="1">
      <alignment horizontal="center" vertical="center"/>
    </xf>
    <xf numFmtId="0" fontId="9" fillId="6" borderId="4" xfId="0" applyFont="1" applyFill="1" applyBorder="1" applyAlignment="1">
      <alignment horizontal="center" vertical="center" wrapText="1"/>
    </xf>
    <xf numFmtId="9" fontId="8" fillId="3" borderId="4" xfId="11" applyFont="1" applyFill="1" applyBorder="1" applyAlignment="1">
      <alignment horizontal="center" vertical="center"/>
    </xf>
    <xf numFmtId="9" fontId="9" fillId="6" borderId="4" xfId="11" applyFont="1" applyFill="1" applyBorder="1" applyAlignment="1">
      <alignment horizontal="center" vertical="center" wrapText="1"/>
    </xf>
    <xf numFmtId="0" fontId="9" fillId="7" borderId="4" xfId="0" applyFont="1" applyFill="1" applyBorder="1" applyAlignment="1">
      <alignment horizontal="center" vertical="center"/>
    </xf>
    <xf numFmtId="9" fontId="9" fillId="8" borderId="4" xfId="11" applyFont="1" applyFill="1" applyBorder="1" applyAlignment="1">
      <alignment horizontal="center" vertical="center" wrapText="1"/>
    </xf>
    <xf numFmtId="9" fontId="9" fillId="8" borderId="7" xfId="11" applyFont="1" applyFill="1" applyBorder="1" applyAlignment="1">
      <alignment horizontal="center" vertical="center" wrapText="1"/>
    </xf>
    <xf numFmtId="9" fontId="9" fillId="7" borderId="7" xfId="11" applyFont="1" applyFill="1" applyBorder="1" applyAlignment="1">
      <alignment horizontal="center" vertical="center"/>
    </xf>
    <xf numFmtId="0" fontId="9" fillId="0" borderId="7" xfId="0" applyFont="1" applyBorder="1" applyAlignment="1">
      <alignment vertical="center" wrapText="1"/>
    </xf>
    <xf numFmtId="0" fontId="9" fillId="0" borderId="0" xfId="0" applyFont="1" applyAlignment="1">
      <alignment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0" fontId="24" fillId="0" borderId="4" xfId="0" applyFont="1" applyBorder="1" applyAlignment="1">
      <alignment vertical="center" wrapText="1"/>
    </xf>
    <xf numFmtId="0" fontId="21" fillId="12" borderId="4" xfId="0" applyFont="1" applyFill="1" applyBorder="1" applyAlignment="1">
      <alignment horizontal="center" vertical="center" wrapText="1"/>
    </xf>
    <xf numFmtId="0" fontId="9" fillId="14" borderId="4" xfId="0" applyFont="1" applyFill="1" applyBorder="1" applyAlignment="1">
      <alignment horizontal="center" vertical="center"/>
    </xf>
    <xf numFmtId="0" fontId="24" fillId="0" borderId="8" xfId="0" applyFont="1" applyBorder="1" applyAlignment="1">
      <alignment horizontal="center" vertical="center" wrapText="1"/>
    </xf>
    <xf numFmtId="0" fontId="13" fillId="12" borderId="9" xfId="0" applyFont="1" applyFill="1" applyBorder="1" applyAlignment="1">
      <alignment horizontal="center" vertical="center"/>
    </xf>
    <xf numFmtId="0" fontId="13" fillId="9" borderId="6" xfId="0" applyFont="1" applyFill="1" applyBorder="1" applyAlignment="1">
      <alignment horizontal="center" vertical="center"/>
    </xf>
    <xf numFmtId="0" fontId="13" fillId="10" borderId="4" xfId="0" applyFont="1" applyFill="1" applyBorder="1" applyAlignment="1">
      <alignment horizontal="center" vertical="center" wrapText="1"/>
    </xf>
    <xf numFmtId="0" fontId="9" fillId="0" borderId="10" xfId="0" applyFont="1" applyBorder="1" applyAlignment="1">
      <alignment vertical="center" wrapText="1"/>
    </xf>
    <xf numFmtId="0" fontId="24" fillId="0" borderId="7" xfId="0" applyFont="1" applyBorder="1" applyAlignment="1">
      <alignment vertical="center" wrapText="1"/>
    </xf>
    <xf numFmtId="0" fontId="24" fillId="0" borderId="7" xfId="0" applyFont="1" applyBorder="1" applyAlignment="1">
      <alignment horizontal="center" vertical="center" wrapText="1"/>
    </xf>
    <xf numFmtId="0" fontId="21" fillId="0" borderId="7" xfId="0" applyFont="1" applyBorder="1" applyAlignment="1">
      <alignment horizontal="center" vertical="center" wrapText="1"/>
    </xf>
    <xf numFmtId="9" fontId="9" fillId="0" borderId="7" xfId="11" applyFont="1" applyFill="1" applyBorder="1" applyAlignment="1">
      <alignment horizontal="center" vertical="center"/>
    </xf>
    <xf numFmtId="0" fontId="24" fillId="0" borderId="4" xfId="0" applyFont="1" applyBorder="1" applyAlignment="1">
      <alignment horizontal="justify" vertical="center" wrapText="1"/>
    </xf>
    <xf numFmtId="0" fontId="12" fillId="15" borderId="11" xfId="0" applyFont="1" applyFill="1" applyBorder="1" applyAlignment="1">
      <alignment vertical="center"/>
    </xf>
    <xf numFmtId="0" fontId="12" fillId="15" borderId="12" xfId="0" applyFont="1" applyFill="1" applyBorder="1" applyAlignment="1">
      <alignment vertical="center"/>
    </xf>
    <xf numFmtId="0" fontId="11" fillId="15" borderId="13" xfId="0" applyFont="1" applyFill="1" applyBorder="1" applyAlignment="1">
      <alignment vertical="center"/>
    </xf>
    <xf numFmtId="0" fontId="11" fillId="15" borderId="14" xfId="0" applyFont="1" applyFill="1" applyBorder="1" applyAlignment="1">
      <alignment vertical="center"/>
    </xf>
    <xf numFmtId="0" fontId="11" fillId="15" borderId="15" xfId="0" applyFont="1" applyFill="1" applyBorder="1" applyAlignment="1">
      <alignment vertical="center"/>
    </xf>
    <xf numFmtId="0" fontId="12" fillId="15" borderId="14" xfId="0" applyFont="1" applyFill="1" applyBorder="1" applyAlignment="1">
      <alignment vertical="center"/>
    </xf>
    <xf numFmtId="0" fontId="12" fillId="15" borderId="15" xfId="0" applyFont="1" applyFill="1" applyBorder="1" applyAlignment="1">
      <alignment vertical="center"/>
    </xf>
    <xf numFmtId="0" fontId="3" fillId="0" borderId="4" xfId="0" applyFont="1" applyBorder="1" applyAlignment="1">
      <alignment vertical="center"/>
    </xf>
    <xf numFmtId="0" fontId="21" fillId="0" borderId="11" xfId="0" applyFont="1" applyBorder="1" applyAlignment="1">
      <alignment horizontal="center" vertical="center" wrapText="1"/>
    </xf>
    <xf numFmtId="0" fontId="11" fillId="15" borderId="14" xfId="0" applyFont="1" applyFill="1" applyBorder="1" applyAlignment="1">
      <alignment horizontal="center" vertical="center"/>
    </xf>
    <xf numFmtId="0" fontId="12" fillId="15" borderId="14" xfId="0" applyFont="1" applyFill="1" applyBorder="1" applyAlignment="1">
      <alignment horizontal="center" vertical="center"/>
    </xf>
    <xf numFmtId="0" fontId="12" fillId="15" borderId="11" xfId="0" applyFont="1" applyFill="1" applyBorder="1" applyAlignment="1">
      <alignment horizontal="center" vertical="center"/>
    </xf>
    <xf numFmtId="0" fontId="26"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7" xfId="0" applyFont="1" applyBorder="1" applyAlignment="1">
      <alignment vertical="center" wrapText="1"/>
    </xf>
    <xf numFmtId="0" fontId="19" fillId="0" borderId="30" xfId="0" applyFont="1" applyBorder="1" applyAlignment="1">
      <alignment vertical="center" wrapText="1"/>
    </xf>
    <xf numFmtId="0" fontId="18" fillId="0" borderId="30" xfId="0" applyFont="1" applyBorder="1" applyAlignment="1">
      <alignment vertical="center" wrapText="1"/>
    </xf>
    <xf numFmtId="0" fontId="21" fillId="0" borderId="4" xfId="0" applyFont="1" applyBorder="1" applyAlignment="1">
      <alignment horizontal="justify" vertical="center" wrapText="1"/>
    </xf>
    <xf numFmtId="0" fontId="26" fillId="0" borderId="4" xfId="0" applyFont="1" applyBorder="1" applyAlignment="1">
      <alignment vertical="center" wrapText="1"/>
    </xf>
    <xf numFmtId="0" fontId="21" fillId="20" borderId="4" xfId="0" applyFont="1" applyFill="1" applyBorder="1" applyAlignment="1">
      <alignment horizontal="center" vertical="center" wrapText="1"/>
    </xf>
    <xf numFmtId="0" fontId="17" fillId="0" borderId="0" xfId="0" applyFont="1" applyAlignment="1">
      <alignment vertical="center"/>
    </xf>
    <xf numFmtId="0" fontId="19" fillId="0" borderId="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2" fillId="15" borderId="8" xfId="0" applyFont="1" applyFill="1" applyBorder="1" applyAlignment="1">
      <alignment horizontal="center" vertical="center"/>
    </xf>
    <xf numFmtId="0" fontId="12" fillId="15" borderId="11" xfId="0" applyFont="1" applyFill="1" applyBorder="1" applyAlignment="1">
      <alignment horizontal="center" vertical="center"/>
    </xf>
    <xf numFmtId="0" fontId="19" fillId="0" borderId="7" xfId="0" applyFont="1" applyBorder="1" applyAlignment="1">
      <alignment horizontal="center" vertical="center"/>
    </xf>
    <xf numFmtId="0" fontId="19" fillId="0" borderId="31" xfId="0" applyFont="1" applyBorder="1" applyAlignment="1">
      <alignment horizontal="center" vertical="center"/>
    </xf>
    <xf numFmtId="0" fontId="19" fillId="0" borderId="30" xfId="0" applyFont="1" applyBorder="1" applyAlignment="1">
      <alignment horizontal="center" vertical="center"/>
    </xf>
    <xf numFmtId="0" fontId="23" fillId="5" borderId="4" xfId="0" applyFont="1" applyFill="1" applyBorder="1" applyAlignment="1">
      <alignment horizontal="center" vertical="center"/>
    </xf>
    <xf numFmtId="9" fontId="25" fillId="8" borderId="4" xfId="1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9" fontId="25" fillId="8" borderId="7" xfId="11" applyFont="1" applyFill="1" applyBorder="1" applyAlignment="1">
      <alignment horizontal="center" vertical="center" wrapText="1"/>
    </xf>
    <xf numFmtId="9" fontId="25" fillId="8" borderId="7" xfId="11" applyFont="1" applyFill="1" applyBorder="1" applyAlignment="1">
      <alignment horizontal="center" vertical="center"/>
    </xf>
    <xf numFmtId="0" fontId="28" fillId="15" borderId="16" xfId="0" applyFont="1" applyFill="1" applyBorder="1" applyAlignment="1">
      <alignment horizontal="left" vertical="center" wrapText="1"/>
    </xf>
    <xf numFmtId="0" fontId="29" fillId="15" borderId="17" xfId="0" applyFont="1" applyFill="1" applyBorder="1" applyAlignment="1">
      <alignment horizontal="left" vertical="center" wrapText="1"/>
    </xf>
    <xf numFmtId="0" fontId="29" fillId="15" borderId="18" xfId="0" applyFont="1" applyFill="1" applyBorder="1" applyAlignment="1">
      <alignment horizontal="left" vertical="center" wrapText="1"/>
    </xf>
    <xf numFmtId="9" fontId="8" fillId="4" borderId="8" xfId="0" applyNumberFormat="1" applyFont="1" applyFill="1" applyBorder="1" applyAlignment="1">
      <alignment horizontal="center" vertical="center"/>
    </xf>
    <xf numFmtId="9" fontId="8" fillId="4" borderId="1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0" xfId="0" applyFont="1" applyFill="1" applyAlignment="1">
      <alignment horizontal="center" vertical="center"/>
    </xf>
    <xf numFmtId="0" fontId="11" fillId="11" borderId="20" xfId="0" applyFont="1" applyFill="1" applyBorder="1" applyAlignment="1">
      <alignment horizontal="center" vertical="center"/>
    </xf>
    <xf numFmtId="1" fontId="23" fillId="5" borderId="4" xfId="0" applyNumberFormat="1" applyFont="1" applyFill="1" applyBorder="1" applyAlignment="1">
      <alignment horizontal="center" vertical="center"/>
    </xf>
    <xf numFmtId="0" fontId="25" fillId="6" borderId="4" xfId="0" applyFont="1" applyFill="1" applyBorder="1" applyAlignment="1">
      <alignment horizontal="center" vertical="center" wrapText="1"/>
    </xf>
    <xf numFmtId="9" fontId="8" fillId="3" borderId="4" xfId="11" applyFont="1" applyFill="1" applyBorder="1" applyAlignment="1">
      <alignment horizontal="center" vertical="center"/>
    </xf>
    <xf numFmtId="0" fontId="9" fillId="0" borderId="0" xfId="0" applyFont="1" applyAlignment="1">
      <alignment horizontal="center" vertical="center" wrapText="1"/>
    </xf>
    <xf numFmtId="0" fontId="9" fillId="5" borderId="4" xfId="0" applyFont="1" applyFill="1" applyBorder="1" applyAlignment="1">
      <alignment horizontal="center" vertical="center"/>
    </xf>
    <xf numFmtId="0" fontId="3" fillId="0" borderId="0" xfId="0" applyFont="1" applyAlignment="1">
      <alignment horizontal="left" vertical="top"/>
    </xf>
    <xf numFmtId="0" fontId="16" fillId="0" borderId="4" xfId="0" applyFont="1" applyBorder="1" applyAlignment="1">
      <alignment horizontal="center" vertical="center" wrapText="1"/>
    </xf>
    <xf numFmtId="166" fontId="13" fillId="9" borderId="4" xfId="0" applyNumberFormat="1" applyFont="1" applyFill="1" applyBorder="1" applyAlignment="1">
      <alignment horizontal="center" vertical="center" wrapText="1"/>
    </xf>
    <xf numFmtId="166" fontId="13" fillId="9" borderId="5" xfId="0" applyNumberFormat="1" applyFont="1" applyFill="1" applyBorder="1" applyAlignment="1">
      <alignment horizontal="center" vertical="center" wrapText="1"/>
    </xf>
    <xf numFmtId="0" fontId="9" fillId="0" borderId="21" xfId="0" applyFont="1" applyBorder="1" applyAlignment="1">
      <alignment horizontal="left" vertical="center" wrapText="1"/>
    </xf>
    <xf numFmtId="0" fontId="9" fillId="0" borderId="4" xfId="0" applyFont="1" applyBorder="1" applyAlignment="1">
      <alignment horizontal="left" vertical="center" wrapText="1"/>
    </xf>
    <xf numFmtId="0" fontId="13" fillId="11" borderId="4" xfId="0" applyFont="1" applyFill="1" applyBorder="1" applyAlignment="1">
      <alignment horizontal="center" vertical="center"/>
    </xf>
    <xf numFmtId="0" fontId="8" fillId="11" borderId="7" xfId="0" applyFont="1" applyFill="1" applyBorder="1" applyAlignment="1">
      <alignment horizontal="center" vertical="center" wrapText="1"/>
    </xf>
    <xf numFmtId="0" fontId="8" fillId="11" borderId="30" xfId="0" applyFont="1" applyFill="1" applyBorder="1" applyAlignment="1">
      <alignment horizontal="center" vertical="center" wrapText="1"/>
    </xf>
    <xf numFmtId="0" fontId="8" fillId="11" borderId="31"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9" fillId="0" borderId="0" xfId="0" applyFont="1" applyAlignment="1">
      <alignment horizontal="left" vertical="center" wrapText="1"/>
    </xf>
    <xf numFmtId="0" fontId="9" fillId="0" borderId="37" xfId="0" applyFont="1" applyBorder="1" applyAlignment="1">
      <alignment horizontal="left" vertical="center" wrapText="1"/>
    </xf>
    <xf numFmtId="0" fontId="9" fillId="0" borderId="17" xfId="0" applyFont="1" applyBorder="1" applyAlignment="1">
      <alignment horizontal="left" vertical="center" wrapText="1"/>
    </xf>
    <xf numFmtId="0" fontId="9" fillId="0" borderId="38" xfId="0" applyFont="1" applyBorder="1" applyAlignment="1">
      <alignment horizontal="left" vertical="center" wrapText="1"/>
    </xf>
    <xf numFmtId="0" fontId="9" fillId="0" borderId="35" xfId="0" applyFont="1" applyBorder="1" applyAlignment="1">
      <alignment horizontal="lef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11" borderId="4" xfId="0" applyFont="1" applyFill="1" applyBorder="1" applyAlignment="1">
      <alignment horizontal="center" vertical="center" wrapText="1"/>
    </xf>
    <xf numFmtId="0" fontId="9" fillId="19" borderId="0" xfId="0" applyFont="1" applyFill="1" applyAlignment="1">
      <alignment horizontal="center" vertical="center" wrapText="1"/>
    </xf>
    <xf numFmtId="0" fontId="13" fillId="10" borderId="33" xfId="0" applyFont="1" applyFill="1" applyBorder="1" applyAlignment="1">
      <alignment horizontal="center" vertical="center"/>
    </xf>
    <xf numFmtId="0" fontId="13" fillId="10" borderId="34" xfId="0" applyFont="1" applyFill="1" applyBorder="1" applyAlignment="1">
      <alignment horizontal="center" vertical="center"/>
    </xf>
    <xf numFmtId="0" fontId="13" fillId="10" borderId="14" xfId="0" applyFont="1" applyFill="1" applyBorder="1" applyAlignment="1">
      <alignment horizontal="center" vertical="center"/>
    </xf>
    <xf numFmtId="0" fontId="13" fillId="10" borderId="15"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6" xfId="0" applyFont="1" applyBorder="1" applyAlignment="1">
      <alignment horizontal="center" vertical="center" wrapText="1"/>
    </xf>
    <xf numFmtId="0" fontId="25" fillId="8" borderId="4" xfId="0" applyFont="1" applyFill="1" applyBorder="1" applyAlignment="1">
      <alignment horizontal="center" vertical="center"/>
    </xf>
    <xf numFmtId="9" fontId="23" fillId="5" borderId="4" xfId="11" applyFont="1" applyFill="1" applyBorder="1" applyAlignment="1">
      <alignment horizontal="center" vertical="center"/>
    </xf>
    <xf numFmtId="0" fontId="25" fillId="6" borderId="4" xfId="0" applyFont="1" applyFill="1" applyBorder="1" applyAlignment="1">
      <alignment horizontal="center" vertical="center"/>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9" fillId="17" borderId="25" xfId="0" applyFont="1" applyFill="1" applyBorder="1" applyAlignment="1">
      <alignment horizontal="center" vertical="center" wrapText="1"/>
    </xf>
    <xf numFmtId="0" fontId="9" fillId="18" borderId="0" xfId="0" applyFont="1" applyFill="1" applyAlignment="1">
      <alignment horizontal="center" vertical="center"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1" fillId="9" borderId="27" xfId="0" applyFont="1" applyFill="1" applyBorder="1" applyAlignment="1">
      <alignment horizontal="center" vertical="center"/>
    </xf>
    <xf numFmtId="0" fontId="11" fillId="9" borderId="28" xfId="0" applyFont="1" applyFill="1" applyBorder="1" applyAlignment="1">
      <alignment horizontal="center" vertical="center"/>
    </xf>
    <xf numFmtId="0" fontId="11" fillId="9" borderId="29" xfId="0" applyFont="1" applyFill="1" applyBorder="1" applyAlignment="1">
      <alignment horizontal="center" vertical="center"/>
    </xf>
    <xf numFmtId="0" fontId="9" fillId="12" borderId="0" xfId="0" applyFont="1" applyFill="1" applyAlignment="1">
      <alignment horizontal="center" vertical="center" wrapText="1"/>
    </xf>
    <xf numFmtId="0" fontId="14" fillId="0" borderId="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9" fontId="25" fillId="6" borderId="4" xfId="11" applyFont="1" applyFill="1" applyBorder="1" applyAlignment="1">
      <alignment horizontal="center" vertical="center"/>
    </xf>
    <xf numFmtId="9" fontId="25" fillId="6" borderId="4" xfId="11" applyFont="1" applyFill="1" applyBorder="1" applyAlignment="1">
      <alignment horizontal="center" vertical="center" wrapText="1"/>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17" fillId="16" borderId="4" xfId="0" applyFont="1" applyFill="1" applyBorder="1" applyAlignment="1">
      <alignment horizontal="center" vertical="center"/>
    </xf>
    <xf numFmtId="0" fontId="3" fillId="16" borderId="4" xfId="0" applyFont="1" applyFill="1" applyBorder="1" applyAlignment="1">
      <alignment horizontal="center" vertical="center"/>
    </xf>
    <xf numFmtId="0" fontId="18" fillId="0" borderId="7" xfId="0" applyFont="1" applyBorder="1" applyAlignment="1">
      <alignment horizontal="center" vertical="center"/>
    </xf>
    <xf numFmtId="0" fontId="18" fillId="0" borderId="30" xfId="0" applyFont="1" applyBorder="1" applyAlignment="1">
      <alignment horizontal="center" vertical="center"/>
    </xf>
    <xf numFmtId="0" fontId="12" fillId="15" borderId="13" xfId="0" applyFont="1" applyFill="1" applyBorder="1" applyAlignment="1">
      <alignment horizontal="center" vertical="center"/>
    </xf>
    <xf numFmtId="0" fontId="12" fillId="15" borderId="14" xfId="0" applyFont="1" applyFill="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cellXfs>
  <cellStyles count="15">
    <cellStyle name="Euro" xfId="1" xr:uid="{00000000-0005-0000-0000-000000000000}"/>
    <cellStyle name="Hipervínculo 2" xfId="2" xr:uid="{00000000-0005-0000-0000-000001000000}"/>
    <cellStyle name="Millares 2" xfId="3" xr:uid="{00000000-0005-0000-0000-000002000000}"/>
    <cellStyle name="Neutral" xfId="4" builtinId="28" customBuiltin="1"/>
    <cellStyle name="Normal" xfId="0" builtinId="0"/>
    <cellStyle name="Normal 2" xfId="5" xr:uid="{00000000-0005-0000-0000-000005000000}"/>
    <cellStyle name="Normal 2 2" xfId="6" xr:uid="{00000000-0005-0000-0000-000006000000}"/>
    <cellStyle name="Normal 2 3" xfId="7" xr:uid="{00000000-0005-0000-0000-000007000000}"/>
    <cellStyle name="Normal 3" xfId="8" xr:uid="{00000000-0005-0000-0000-000008000000}"/>
    <cellStyle name="Normal 4" xfId="9" xr:uid="{00000000-0005-0000-0000-000009000000}"/>
    <cellStyle name="Normal 6" xfId="10" xr:uid="{00000000-0005-0000-0000-00000A000000}"/>
    <cellStyle name="Porcentaje" xfId="11" builtinId="5"/>
    <cellStyle name="Porcentaje 2" xfId="12" xr:uid="{00000000-0005-0000-0000-00000C000000}"/>
    <cellStyle name="Porcentual 2" xfId="13" xr:uid="{00000000-0005-0000-0000-00000D000000}"/>
    <cellStyle name="Total" xfId="14" builtinId="25" customBuiltin="1"/>
  </cellStyles>
  <dxfs count="1">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 1'!$B$93</c:f>
              <c:strCache>
                <c:ptCount val="1"/>
                <c:pt idx="0">
                  <c:v>PROGRAMADO MENSUAL</c:v>
                </c:pt>
              </c:strCache>
            </c:strRef>
          </c:tx>
          <c:invertIfNegative val="0"/>
          <c:val>
            <c:numRef>
              <c:f>'hoja 1'!$C$93:$AC$93</c:f>
              <c:numCache>
                <c:formatCode>General</c:formatCode>
                <c:ptCount val="27"/>
                <c:pt idx="3" formatCode="0">
                  <c:v>21</c:v>
                </c:pt>
                <c:pt idx="5" formatCode="0">
                  <c:v>28</c:v>
                </c:pt>
                <c:pt idx="7" formatCode="0">
                  <c:v>26</c:v>
                </c:pt>
                <c:pt idx="9" formatCode="0">
                  <c:v>27</c:v>
                </c:pt>
                <c:pt idx="11" formatCode="0">
                  <c:v>27</c:v>
                </c:pt>
                <c:pt idx="13" formatCode="0">
                  <c:v>29</c:v>
                </c:pt>
                <c:pt idx="15" formatCode="0">
                  <c:v>24</c:v>
                </c:pt>
                <c:pt idx="17" formatCode="0">
                  <c:v>26</c:v>
                </c:pt>
                <c:pt idx="19" formatCode="0">
                  <c:v>26</c:v>
                </c:pt>
                <c:pt idx="21" formatCode="0">
                  <c:v>25</c:v>
                </c:pt>
                <c:pt idx="23" formatCode="0">
                  <c:v>27</c:v>
                </c:pt>
                <c:pt idx="25" formatCode="0">
                  <c:v>25</c:v>
                </c:pt>
              </c:numCache>
            </c:numRef>
          </c:val>
          <c:extLst>
            <c:ext xmlns:c16="http://schemas.microsoft.com/office/drawing/2014/chart" uri="{C3380CC4-5D6E-409C-BE32-E72D297353CC}">
              <c16:uniqueId val="{00000000-9A49-4F1E-A143-1CBB9764DE03}"/>
            </c:ext>
          </c:extLst>
        </c:ser>
        <c:ser>
          <c:idx val="1"/>
          <c:order val="1"/>
          <c:tx>
            <c:strRef>
              <c:f>'hoja 1'!$B$94</c:f>
              <c:strCache>
                <c:ptCount val="1"/>
                <c:pt idx="0">
                  <c:v>EJECUTADO MENSUAL</c:v>
                </c:pt>
              </c:strCache>
            </c:strRef>
          </c:tx>
          <c:invertIfNegative val="0"/>
          <c:val>
            <c:numRef>
              <c:f>'hoja 1'!$C$94:$AC$94</c:f>
              <c:numCache>
                <c:formatCode>General</c:formatCode>
                <c:ptCount val="27"/>
                <c:pt idx="3">
                  <c:v>21</c:v>
                </c:pt>
                <c:pt idx="5">
                  <c:v>29</c:v>
                </c:pt>
                <c:pt idx="7">
                  <c:v>0</c:v>
                </c:pt>
                <c:pt idx="9">
                  <c:v>0</c:v>
                </c:pt>
                <c:pt idx="11">
                  <c:v>1</c:v>
                </c:pt>
                <c:pt idx="13">
                  <c:v>0</c:v>
                </c:pt>
                <c:pt idx="15">
                  <c:v>0</c:v>
                </c:pt>
                <c:pt idx="17">
                  <c:v>0</c:v>
                </c:pt>
                <c:pt idx="19">
                  <c:v>0</c:v>
                </c:pt>
                <c:pt idx="21">
                  <c:v>0</c:v>
                </c:pt>
                <c:pt idx="23">
                  <c:v>0</c:v>
                </c:pt>
                <c:pt idx="25">
                  <c:v>0</c:v>
                </c:pt>
              </c:numCache>
            </c:numRef>
          </c:val>
          <c:extLst>
            <c:ext xmlns:c16="http://schemas.microsoft.com/office/drawing/2014/chart" uri="{C3380CC4-5D6E-409C-BE32-E72D297353CC}">
              <c16:uniqueId val="{00000001-9A49-4F1E-A143-1CBB9764DE03}"/>
            </c:ext>
          </c:extLst>
        </c:ser>
        <c:dLbls>
          <c:showLegendKey val="0"/>
          <c:showVal val="0"/>
          <c:showCatName val="0"/>
          <c:showSerName val="0"/>
          <c:showPercent val="0"/>
          <c:showBubbleSize val="0"/>
        </c:dLbls>
        <c:gapWidth val="150"/>
        <c:axId val="1706691280"/>
        <c:axId val="1"/>
      </c:barChart>
      <c:catAx>
        <c:axId val="17066912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06691280"/>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438150</xdr:colOff>
      <xdr:row>100</xdr:row>
      <xdr:rowOff>304800</xdr:rowOff>
    </xdr:from>
    <xdr:to>
      <xdr:col>28</xdr:col>
      <xdr:colOff>476250</xdr:colOff>
      <xdr:row>109</xdr:row>
      <xdr:rowOff>76200</xdr:rowOff>
    </xdr:to>
    <xdr:graphicFrame macro="">
      <xdr:nvGraphicFramePr>
        <xdr:cNvPr id="17446756" name="1 Gráfico">
          <a:extLst>
            <a:ext uri="{FF2B5EF4-FFF2-40B4-BE49-F238E27FC236}">
              <a16:creationId xmlns:a16="http://schemas.microsoft.com/office/drawing/2014/main" id="{AFFEC3F2-EA9E-4B68-92F6-4F5BD8CA7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314325</xdr:colOff>
      <xdr:row>0</xdr:row>
      <xdr:rowOff>409575</xdr:rowOff>
    </xdr:from>
    <xdr:to>
      <xdr:col>2</xdr:col>
      <xdr:colOff>809625</xdr:colOff>
      <xdr:row>3</xdr:row>
      <xdr:rowOff>95250</xdr:rowOff>
    </xdr:to>
    <xdr:pic>
      <xdr:nvPicPr>
        <xdr:cNvPr id="17446757" name="3 Imagen">
          <a:extLst>
            <a:ext uri="{FF2B5EF4-FFF2-40B4-BE49-F238E27FC236}">
              <a16:creationId xmlns:a16="http://schemas.microsoft.com/office/drawing/2014/main" id="{0780298B-0F19-4F36-8820-49362606F2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 y="409575"/>
          <a:ext cx="25717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1476375</xdr:colOff>
      <xdr:row>100</xdr:row>
      <xdr:rowOff>495300</xdr:rowOff>
    </xdr:from>
    <xdr:to>
      <xdr:col>2</xdr:col>
      <xdr:colOff>1600200</xdr:colOff>
      <xdr:row>103</xdr:row>
      <xdr:rowOff>38100</xdr:rowOff>
    </xdr:to>
    <xdr:pic>
      <xdr:nvPicPr>
        <xdr:cNvPr id="17446758" name="Imagen 4">
          <a:extLst>
            <a:ext uri="{FF2B5EF4-FFF2-40B4-BE49-F238E27FC236}">
              <a16:creationId xmlns:a16="http://schemas.microsoft.com/office/drawing/2014/main" id="{E496A4C6-F583-44D1-8A95-BF6F7EE34C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09850" y="94869000"/>
          <a:ext cx="2200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1809750</xdr:colOff>
      <xdr:row>107</xdr:row>
      <xdr:rowOff>142875</xdr:rowOff>
    </xdr:from>
    <xdr:to>
      <xdr:col>2</xdr:col>
      <xdr:colOff>1295400</xdr:colOff>
      <xdr:row>111</xdr:row>
      <xdr:rowOff>123825</xdr:rowOff>
    </xdr:to>
    <xdr:pic>
      <xdr:nvPicPr>
        <xdr:cNvPr id="17446759" name="Imagen 5">
          <a:extLst>
            <a:ext uri="{FF2B5EF4-FFF2-40B4-BE49-F238E27FC236}">
              <a16:creationId xmlns:a16="http://schemas.microsoft.com/office/drawing/2014/main" id="{A023B894-F60E-4EF9-81BB-9FD4E4E5516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43225" y="96326325"/>
          <a:ext cx="15621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1"/>
  <sheetViews>
    <sheetView showGridLines="0" tabSelected="1" showWhiteSpace="0" topLeftCell="B10" zoomScale="61" zoomScaleNormal="55" zoomScaleSheetLayoutView="70" zoomScalePageLayoutView="55" workbookViewId="0">
      <selection activeCell="B10" sqref="B10:AF10"/>
    </sheetView>
  </sheetViews>
  <sheetFormatPr baseColWidth="10" defaultColWidth="11.453125" defaultRowHeight="12.5" x14ac:dyDescent="0.25"/>
  <cols>
    <col min="1" max="1" width="27.81640625" style="1" customWidth="1"/>
    <col min="2" max="2" width="31.1796875" style="1" customWidth="1"/>
    <col min="3" max="3" width="40.1796875" style="2" customWidth="1"/>
    <col min="4" max="4" width="19.54296875" style="4" customWidth="1"/>
    <col min="5" max="5" width="22.81640625" style="4" customWidth="1"/>
    <col min="6" max="7" width="8.1796875" style="4" customWidth="1"/>
    <col min="8" max="25" width="8.1796875" style="1" customWidth="1"/>
    <col min="26" max="26" width="8.1796875" style="5" customWidth="1"/>
    <col min="27" max="27" width="8.1796875" style="6" customWidth="1"/>
    <col min="28" max="29" width="8.1796875" style="1" customWidth="1"/>
    <col min="30" max="30" width="17.7265625" style="2" customWidth="1"/>
    <col min="31" max="31" width="20.1796875" style="2" customWidth="1"/>
    <col min="32" max="32" width="20.1796875" style="3" customWidth="1"/>
    <col min="33" max="16384" width="11.453125" style="1"/>
  </cols>
  <sheetData>
    <row r="1" spans="1:32" ht="33" customHeight="1" x14ac:dyDescent="0.25">
      <c r="A1" s="65"/>
      <c r="B1" s="114"/>
      <c r="C1" s="114"/>
      <c r="D1" s="95" t="s">
        <v>0</v>
      </c>
      <c r="E1" s="95"/>
      <c r="F1" s="95"/>
      <c r="G1" s="95"/>
      <c r="H1" s="95"/>
      <c r="I1" s="95"/>
      <c r="J1" s="95"/>
      <c r="K1" s="95"/>
      <c r="L1" s="95"/>
      <c r="M1" s="95"/>
      <c r="N1" s="95"/>
      <c r="O1" s="95"/>
      <c r="P1" s="95"/>
      <c r="Q1" s="95"/>
      <c r="R1" s="95"/>
      <c r="S1" s="95"/>
      <c r="T1" s="95"/>
      <c r="U1" s="95"/>
      <c r="V1" s="95"/>
      <c r="W1" s="95"/>
      <c r="X1" s="95"/>
      <c r="Y1" s="95"/>
      <c r="Z1" s="95"/>
      <c r="AA1" s="95"/>
      <c r="AB1" s="95"/>
      <c r="AC1" s="95"/>
      <c r="AD1" s="114" t="s">
        <v>1</v>
      </c>
      <c r="AE1" s="114"/>
      <c r="AF1" s="114"/>
    </row>
    <row r="2" spans="1:32" ht="38.25" customHeight="1" x14ac:dyDescent="0.25">
      <c r="B2" s="114"/>
      <c r="C2" s="114"/>
      <c r="D2" s="95"/>
      <c r="E2" s="95"/>
      <c r="F2" s="95"/>
      <c r="G2" s="95"/>
      <c r="H2" s="95"/>
      <c r="I2" s="95"/>
      <c r="J2" s="95"/>
      <c r="K2" s="95"/>
      <c r="L2" s="95"/>
      <c r="M2" s="95"/>
      <c r="N2" s="95"/>
      <c r="O2" s="95"/>
      <c r="P2" s="95"/>
      <c r="Q2" s="95"/>
      <c r="R2" s="95"/>
      <c r="S2" s="95"/>
      <c r="T2" s="95"/>
      <c r="U2" s="95"/>
      <c r="V2" s="95"/>
      <c r="W2" s="95"/>
      <c r="X2" s="95"/>
      <c r="Y2" s="95"/>
      <c r="Z2" s="95"/>
      <c r="AA2" s="95"/>
      <c r="AB2" s="95"/>
      <c r="AC2" s="95"/>
      <c r="AD2" s="115" t="s">
        <v>2</v>
      </c>
      <c r="AE2" s="116"/>
      <c r="AF2" s="117"/>
    </row>
    <row r="3" spans="1:32" ht="38.25" customHeight="1" x14ac:dyDescent="0.25">
      <c r="B3" s="114"/>
      <c r="C3" s="114"/>
      <c r="D3" s="95"/>
      <c r="E3" s="95"/>
      <c r="F3" s="95"/>
      <c r="G3" s="95"/>
      <c r="H3" s="95"/>
      <c r="I3" s="95"/>
      <c r="J3" s="95"/>
      <c r="K3" s="95"/>
      <c r="L3" s="95"/>
      <c r="M3" s="95"/>
      <c r="N3" s="95"/>
      <c r="O3" s="95"/>
      <c r="P3" s="95"/>
      <c r="Q3" s="95"/>
      <c r="R3" s="95"/>
      <c r="S3" s="95"/>
      <c r="T3" s="95"/>
      <c r="U3" s="95"/>
      <c r="V3" s="95"/>
      <c r="W3" s="95"/>
      <c r="X3" s="95"/>
      <c r="Y3" s="95"/>
      <c r="Z3" s="95"/>
      <c r="AA3" s="95"/>
      <c r="AB3" s="95"/>
      <c r="AC3" s="95"/>
      <c r="AD3" s="115" t="s">
        <v>3</v>
      </c>
      <c r="AE3" s="116"/>
      <c r="AF3" s="117"/>
    </row>
    <row r="4" spans="1:32" ht="45" customHeight="1" x14ac:dyDescent="0.25">
      <c r="B4" s="114"/>
      <c r="C4" s="114"/>
      <c r="D4" s="95"/>
      <c r="E4" s="95"/>
      <c r="F4" s="95"/>
      <c r="G4" s="95"/>
      <c r="H4" s="95"/>
      <c r="I4" s="95"/>
      <c r="J4" s="95"/>
      <c r="K4" s="95"/>
      <c r="L4" s="95"/>
      <c r="M4" s="95"/>
      <c r="N4" s="95"/>
      <c r="O4" s="95"/>
      <c r="P4" s="95"/>
      <c r="Q4" s="95"/>
      <c r="R4" s="95"/>
      <c r="S4" s="95"/>
      <c r="T4" s="95"/>
      <c r="U4" s="95"/>
      <c r="V4" s="95"/>
      <c r="W4" s="95"/>
      <c r="X4" s="95"/>
      <c r="Y4" s="95"/>
      <c r="Z4" s="95"/>
      <c r="AA4" s="95"/>
      <c r="AB4" s="95"/>
      <c r="AC4" s="95"/>
      <c r="AD4" s="115" t="s">
        <v>4</v>
      </c>
      <c r="AE4" s="116"/>
      <c r="AF4" s="117"/>
    </row>
    <row r="5" spans="1:32" ht="27" customHeight="1" x14ac:dyDescent="0.25">
      <c r="B5" s="124" t="s">
        <v>5</v>
      </c>
      <c r="C5" s="125"/>
      <c r="D5" s="125"/>
      <c r="E5" s="125"/>
      <c r="F5" s="125"/>
      <c r="G5" s="125"/>
      <c r="H5" s="125"/>
      <c r="I5" s="125"/>
      <c r="J5" s="125"/>
      <c r="K5" s="126"/>
      <c r="L5" s="144"/>
      <c r="M5" s="144"/>
      <c r="N5" s="138" t="s">
        <v>6</v>
      </c>
      <c r="O5" s="139"/>
      <c r="P5" s="139"/>
      <c r="Q5" s="139"/>
      <c r="R5" s="139"/>
      <c r="S5" s="139"/>
      <c r="T5" s="139"/>
      <c r="U5" s="139"/>
      <c r="V5" s="139"/>
      <c r="W5" s="139"/>
      <c r="X5" s="139"/>
      <c r="Y5" s="139"/>
      <c r="Z5" s="140"/>
      <c r="AA5" s="38" t="s">
        <v>7</v>
      </c>
      <c r="AB5" s="107" t="s">
        <v>8</v>
      </c>
      <c r="AC5" s="107"/>
      <c r="AD5" s="107"/>
      <c r="AE5" s="107"/>
      <c r="AF5" s="107"/>
    </row>
    <row r="6" spans="1:32" ht="24.75" customHeight="1" thickBot="1" x14ac:dyDescent="0.3">
      <c r="B6" s="124"/>
      <c r="C6" s="125"/>
      <c r="D6" s="125"/>
      <c r="E6" s="125"/>
      <c r="F6" s="125"/>
      <c r="G6" s="125"/>
      <c r="H6" s="125"/>
      <c r="I6" s="125"/>
      <c r="J6" s="125"/>
      <c r="K6" s="126"/>
      <c r="L6" s="137"/>
      <c r="M6" s="137"/>
      <c r="N6" s="98" t="s">
        <v>9</v>
      </c>
      <c r="O6" s="99"/>
      <c r="P6" s="99"/>
      <c r="Q6" s="99"/>
      <c r="R6" s="99"/>
      <c r="S6" s="99"/>
      <c r="T6" s="99"/>
      <c r="U6" s="99"/>
      <c r="V6" s="99"/>
      <c r="W6" s="99"/>
      <c r="X6" s="99"/>
      <c r="Y6" s="99"/>
      <c r="Z6" s="99"/>
      <c r="AA6" s="10" t="s">
        <v>10</v>
      </c>
      <c r="AB6" s="107"/>
      <c r="AC6" s="107"/>
      <c r="AD6" s="107"/>
      <c r="AE6" s="107"/>
      <c r="AF6" s="107"/>
    </row>
    <row r="7" spans="1:32" ht="28.5" customHeight="1" x14ac:dyDescent="0.25">
      <c r="B7" s="124"/>
      <c r="C7" s="125"/>
      <c r="D7" s="125"/>
      <c r="E7" s="125"/>
      <c r="F7" s="125"/>
      <c r="G7" s="125"/>
      <c r="H7" s="125"/>
      <c r="I7" s="125"/>
      <c r="J7" s="125"/>
      <c r="K7" s="126"/>
      <c r="L7" s="119"/>
      <c r="M7" s="119"/>
      <c r="N7" s="98" t="s">
        <v>11</v>
      </c>
      <c r="O7" s="99"/>
      <c r="P7" s="99"/>
      <c r="Q7" s="99"/>
      <c r="R7" s="99"/>
      <c r="S7" s="99"/>
      <c r="T7" s="99"/>
      <c r="U7" s="99"/>
      <c r="V7" s="99"/>
      <c r="W7" s="99"/>
      <c r="X7" s="99"/>
      <c r="Y7" s="99"/>
      <c r="Z7" s="99"/>
      <c r="AA7" s="10" t="s">
        <v>12</v>
      </c>
      <c r="AB7" s="108" t="s">
        <v>220</v>
      </c>
      <c r="AC7" s="109"/>
      <c r="AD7" s="109"/>
      <c r="AE7" s="109"/>
      <c r="AF7" s="110"/>
    </row>
    <row r="8" spans="1:32" ht="18" customHeight="1" thickBot="1" x14ac:dyDescent="0.3">
      <c r="B8" s="127"/>
      <c r="C8" s="128"/>
      <c r="D8" s="128"/>
      <c r="E8" s="128"/>
      <c r="F8" s="128"/>
      <c r="G8" s="128"/>
      <c r="H8" s="128"/>
      <c r="I8" s="128"/>
      <c r="J8" s="128"/>
      <c r="K8" s="129"/>
      <c r="L8" s="136"/>
      <c r="M8" s="136"/>
      <c r="N8" s="150" t="s">
        <v>13</v>
      </c>
      <c r="O8" s="151"/>
      <c r="P8" s="151"/>
      <c r="Q8" s="151"/>
      <c r="R8" s="151"/>
      <c r="S8" s="151"/>
      <c r="T8" s="151"/>
      <c r="U8" s="151"/>
      <c r="V8" s="151"/>
      <c r="W8" s="151"/>
      <c r="X8" s="151"/>
      <c r="Y8" s="151"/>
      <c r="Z8" s="151"/>
      <c r="AA8" s="11" t="s">
        <v>14</v>
      </c>
      <c r="AB8" s="111"/>
      <c r="AC8" s="112"/>
      <c r="AD8" s="112"/>
      <c r="AE8" s="112"/>
      <c r="AF8" s="113"/>
    </row>
    <row r="9" spans="1:32" s="7" customFormat="1" ht="41.25" customHeight="1" thickBot="1" x14ac:dyDescent="0.3">
      <c r="B9" s="133" t="s">
        <v>15</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5"/>
    </row>
    <row r="10" spans="1:32" s="7" customFormat="1" ht="207.75" customHeight="1" x14ac:dyDescent="0.25">
      <c r="B10" s="80" t="s">
        <v>16</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2"/>
    </row>
    <row r="11" spans="1:32" ht="42" customHeight="1" x14ac:dyDescent="0.25">
      <c r="A11" s="152" t="s">
        <v>17</v>
      </c>
      <c r="B11" s="100" t="s">
        <v>18</v>
      </c>
      <c r="C11" s="100" t="s">
        <v>19</v>
      </c>
      <c r="D11" s="118" t="s">
        <v>20</v>
      </c>
      <c r="E11" s="101" t="s">
        <v>21</v>
      </c>
      <c r="F11" s="141">
        <v>2025</v>
      </c>
      <c r="G11" s="142"/>
      <c r="H11" s="142"/>
      <c r="I11" s="142"/>
      <c r="J11" s="142"/>
      <c r="K11" s="142"/>
      <c r="L11" s="142"/>
      <c r="M11" s="142"/>
      <c r="N11" s="142"/>
      <c r="O11" s="142"/>
      <c r="P11" s="142"/>
      <c r="Q11" s="142"/>
      <c r="R11" s="142"/>
      <c r="S11" s="142"/>
      <c r="T11" s="142"/>
      <c r="U11" s="142"/>
      <c r="V11" s="142"/>
      <c r="W11" s="142"/>
      <c r="X11" s="142"/>
      <c r="Y11" s="142"/>
      <c r="Z11" s="142"/>
      <c r="AA11" s="142"/>
      <c r="AB11" s="142"/>
      <c r="AC11" s="143"/>
      <c r="AD11" s="120" t="s">
        <v>22</v>
      </c>
      <c r="AE11" s="121"/>
      <c r="AF11" s="145" t="s">
        <v>23</v>
      </c>
    </row>
    <row r="12" spans="1:32" ht="46.5" customHeight="1" x14ac:dyDescent="0.25">
      <c r="A12" s="153"/>
      <c r="B12" s="100"/>
      <c r="C12" s="100"/>
      <c r="D12" s="118"/>
      <c r="E12" s="102"/>
      <c r="F12" s="96" t="s">
        <v>24</v>
      </c>
      <c r="G12" s="97"/>
      <c r="H12" s="96" t="s">
        <v>25</v>
      </c>
      <c r="I12" s="97"/>
      <c r="J12" s="96" t="s">
        <v>26</v>
      </c>
      <c r="K12" s="97"/>
      <c r="L12" s="96" t="s">
        <v>27</v>
      </c>
      <c r="M12" s="97"/>
      <c r="N12" s="96" t="s">
        <v>28</v>
      </c>
      <c r="O12" s="97"/>
      <c r="P12" s="96" t="s">
        <v>29</v>
      </c>
      <c r="Q12" s="97"/>
      <c r="R12" s="96" t="s">
        <v>30</v>
      </c>
      <c r="S12" s="97"/>
      <c r="T12" s="96" t="s">
        <v>31</v>
      </c>
      <c r="U12" s="97"/>
      <c r="V12" s="96" t="s">
        <v>32</v>
      </c>
      <c r="W12" s="97"/>
      <c r="X12" s="96" t="s">
        <v>33</v>
      </c>
      <c r="Y12" s="97"/>
      <c r="Z12" s="96" t="s">
        <v>34</v>
      </c>
      <c r="AA12" s="97"/>
      <c r="AB12" s="96" t="s">
        <v>35</v>
      </c>
      <c r="AC12" s="97"/>
      <c r="AD12" s="122"/>
      <c r="AE12" s="123"/>
      <c r="AF12" s="146"/>
    </row>
    <row r="13" spans="1:32" ht="44.25" customHeight="1" thickBot="1" x14ac:dyDescent="0.3">
      <c r="A13" s="153"/>
      <c r="B13" s="100"/>
      <c r="C13" s="100"/>
      <c r="D13" s="118"/>
      <c r="E13" s="103"/>
      <c r="F13" s="35" t="s">
        <v>7</v>
      </c>
      <c r="G13" s="36" t="s">
        <v>10</v>
      </c>
      <c r="H13" s="35" t="s">
        <v>7</v>
      </c>
      <c r="I13" s="36" t="s">
        <v>10</v>
      </c>
      <c r="J13" s="35" t="s">
        <v>7</v>
      </c>
      <c r="K13" s="36" t="s">
        <v>10</v>
      </c>
      <c r="L13" s="35" t="s">
        <v>7</v>
      </c>
      <c r="M13" s="36" t="s">
        <v>10</v>
      </c>
      <c r="N13" s="35" t="s">
        <v>7</v>
      </c>
      <c r="O13" s="36" t="s">
        <v>10</v>
      </c>
      <c r="P13" s="35" t="s">
        <v>7</v>
      </c>
      <c r="Q13" s="36" t="s">
        <v>10</v>
      </c>
      <c r="R13" s="35" t="s">
        <v>7</v>
      </c>
      <c r="S13" s="36" t="s">
        <v>10</v>
      </c>
      <c r="T13" s="35" t="s">
        <v>7</v>
      </c>
      <c r="U13" s="36" t="s">
        <v>10</v>
      </c>
      <c r="V13" s="35" t="s">
        <v>7</v>
      </c>
      <c r="W13" s="36" t="s">
        <v>10</v>
      </c>
      <c r="X13" s="35" t="s">
        <v>7</v>
      </c>
      <c r="Y13" s="36" t="s">
        <v>10</v>
      </c>
      <c r="Z13" s="35" t="s">
        <v>7</v>
      </c>
      <c r="AA13" s="36" t="s">
        <v>10</v>
      </c>
      <c r="AB13" s="35" t="s">
        <v>7</v>
      </c>
      <c r="AC13" s="36" t="s">
        <v>10</v>
      </c>
      <c r="AD13" s="37" t="s">
        <v>36</v>
      </c>
      <c r="AE13" s="37" t="s">
        <v>37</v>
      </c>
      <c r="AF13" s="147"/>
    </row>
    <row r="14" spans="1:32" ht="44.25" customHeight="1" x14ac:dyDescent="0.25">
      <c r="A14" s="153"/>
      <c r="B14" s="86" t="s">
        <v>38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8"/>
    </row>
    <row r="15" spans="1:32" ht="23.25" customHeight="1" x14ac:dyDescent="0.25">
      <c r="A15" s="153"/>
      <c r="B15" s="46" t="s">
        <v>39</v>
      </c>
      <c r="C15" s="53"/>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8"/>
    </row>
    <row r="16" spans="1:32" ht="60" customHeight="1" x14ac:dyDescent="0.25">
      <c r="A16" s="71" t="s">
        <v>40</v>
      </c>
      <c r="B16" s="29" t="s">
        <v>41</v>
      </c>
      <c r="C16" s="30" t="s">
        <v>42</v>
      </c>
      <c r="D16" s="30" t="s">
        <v>43</v>
      </c>
      <c r="E16" s="30" t="s">
        <v>44</v>
      </c>
      <c r="F16" s="32">
        <v>1</v>
      </c>
      <c r="G16" s="64">
        <v>1</v>
      </c>
      <c r="H16" s="8"/>
      <c r="I16" s="8"/>
      <c r="J16" s="8"/>
      <c r="K16" s="8"/>
      <c r="L16" s="8"/>
      <c r="M16" s="8"/>
      <c r="N16" s="8"/>
      <c r="O16" s="8"/>
      <c r="P16" s="8"/>
      <c r="Q16" s="8"/>
      <c r="R16" s="8"/>
      <c r="S16" s="8"/>
      <c r="T16" s="8"/>
      <c r="U16" s="8"/>
      <c r="V16" s="8"/>
      <c r="W16" s="8"/>
      <c r="X16" s="8"/>
      <c r="Y16" s="8"/>
      <c r="Z16" s="8"/>
      <c r="AA16" s="8"/>
      <c r="AB16" s="8"/>
      <c r="AC16" s="8"/>
      <c r="AD16" s="14">
        <f>1/1</f>
        <v>1</v>
      </c>
      <c r="AE16" s="14">
        <v>1</v>
      </c>
      <c r="AF16" s="12"/>
    </row>
    <row r="17" spans="1:32" ht="83.25" customHeight="1" x14ac:dyDescent="0.25">
      <c r="A17" s="73"/>
      <c r="B17" s="31" t="s">
        <v>45</v>
      </c>
      <c r="C17" s="30" t="s">
        <v>46</v>
      </c>
      <c r="D17" s="30" t="s">
        <v>43</v>
      </c>
      <c r="E17" s="30" t="s">
        <v>47</v>
      </c>
      <c r="G17" s="8"/>
      <c r="H17" s="32">
        <v>1</v>
      </c>
      <c r="I17" s="64">
        <v>1</v>
      </c>
      <c r="J17" s="8"/>
      <c r="K17" s="8"/>
      <c r="L17" s="8"/>
      <c r="M17" s="8"/>
      <c r="N17" s="8"/>
      <c r="O17" s="8"/>
      <c r="P17" s="8"/>
      <c r="Q17" s="8"/>
      <c r="R17" s="8"/>
      <c r="S17" s="8"/>
      <c r="T17" s="8"/>
      <c r="U17" s="8"/>
      <c r="V17" s="8"/>
      <c r="W17" s="8"/>
      <c r="X17" s="8"/>
      <c r="Y17" s="8"/>
      <c r="Z17" s="8"/>
      <c r="AA17" s="8"/>
      <c r="AB17" s="8"/>
      <c r="AC17" s="8"/>
      <c r="AD17" s="14">
        <f>1/1</f>
        <v>1</v>
      </c>
      <c r="AE17" s="14">
        <v>0.5</v>
      </c>
      <c r="AF17" s="12"/>
    </row>
    <row r="18" spans="1:32" ht="60" customHeight="1" x14ac:dyDescent="0.25">
      <c r="A18" s="73"/>
      <c r="B18" s="31" t="s">
        <v>225</v>
      </c>
      <c r="C18" s="30" t="s">
        <v>48</v>
      </c>
      <c r="D18" s="30" t="s">
        <v>49</v>
      </c>
      <c r="E18" s="30" t="s">
        <v>50</v>
      </c>
      <c r="F18" s="32">
        <v>1</v>
      </c>
      <c r="G18" s="64">
        <v>1</v>
      </c>
      <c r="H18" s="32">
        <v>1</v>
      </c>
      <c r="I18" s="64">
        <v>1</v>
      </c>
      <c r="J18" s="32">
        <v>1</v>
      </c>
      <c r="K18" s="8"/>
      <c r="L18" s="32">
        <v>1</v>
      </c>
      <c r="M18" s="8"/>
      <c r="N18" s="32">
        <v>1</v>
      </c>
      <c r="O18" s="8"/>
      <c r="P18" s="32">
        <v>1</v>
      </c>
      <c r="Q18" s="8"/>
      <c r="R18" s="32">
        <v>1</v>
      </c>
      <c r="S18" s="8"/>
      <c r="T18" s="32">
        <v>1</v>
      </c>
      <c r="U18" s="8"/>
      <c r="V18" s="32">
        <v>1</v>
      </c>
      <c r="W18" s="8"/>
      <c r="X18" s="32">
        <v>1</v>
      </c>
      <c r="Y18" s="8"/>
      <c r="Z18" s="32">
        <v>1</v>
      </c>
      <c r="AA18" s="8"/>
      <c r="AB18" s="32">
        <v>1</v>
      </c>
      <c r="AC18" s="8"/>
      <c r="AD18" s="14">
        <f>1/1</f>
        <v>1</v>
      </c>
      <c r="AE18" s="14">
        <v>0</v>
      </c>
      <c r="AF18" s="12"/>
    </row>
    <row r="19" spans="1:32" ht="68.25" customHeight="1" x14ac:dyDescent="0.25">
      <c r="A19" s="73"/>
      <c r="B19" s="29" t="s">
        <v>221</v>
      </c>
      <c r="C19" s="30" t="s">
        <v>51</v>
      </c>
      <c r="D19" s="30" t="s">
        <v>43</v>
      </c>
      <c r="E19" s="30" t="s">
        <v>52</v>
      </c>
      <c r="F19" s="8"/>
      <c r="G19" s="8"/>
      <c r="H19" s="32">
        <v>1</v>
      </c>
      <c r="I19" s="64">
        <v>1</v>
      </c>
      <c r="J19" s="8"/>
      <c r="K19" s="8"/>
      <c r="L19" s="8"/>
      <c r="M19" s="8"/>
      <c r="N19" s="8"/>
      <c r="O19" s="8"/>
      <c r="P19" s="8"/>
      <c r="Q19" s="8"/>
      <c r="R19" s="8"/>
      <c r="S19" s="8"/>
      <c r="T19" s="8"/>
      <c r="U19" s="8"/>
      <c r="V19" s="8"/>
      <c r="W19" s="8"/>
      <c r="X19" s="8"/>
      <c r="Y19" s="8"/>
      <c r="Z19" s="8"/>
      <c r="AA19" s="8"/>
      <c r="AB19" s="8"/>
      <c r="AC19" s="8"/>
      <c r="AD19" s="14">
        <f>1/1</f>
        <v>1</v>
      </c>
      <c r="AE19" s="14">
        <v>1</v>
      </c>
      <c r="AF19" s="12"/>
    </row>
    <row r="20" spans="1:32" ht="60.75" customHeight="1" x14ac:dyDescent="0.25">
      <c r="A20" s="73"/>
      <c r="B20" s="31" t="s">
        <v>222</v>
      </c>
      <c r="C20" s="30" t="s">
        <v>53</v>
      </c>
      <c r="D20" s="30" t="s">
        <v>43</v>
      </c>
      <c r="E20" s="30" t="s">
        <v>44</v>
      </c>
      <c r="F20" s="8"/>
      <c r="G20" s="8"/>
      <c r="H20" s="32">
        <v>1</v>
      </c>
      <c r="I20" s="64">
        <v>1</v>
      </c>
      <c r="J20" s="8"/>
      <c r="K20" s="8"/>
      <c r="L20" s="8"/>
      <c r="M20" s="8"/>
      <c r="N20" s="8"/>
      <c r="O20" s="8"/>
      <c r="P20" s="8"/>
      <c r="Q20" s="8"/>
      <c r="R20" s="8"/>
      <c r="S20" s="8"/>
      <c r="T20" s="8"/>
      <c r="U20" s="8"/>
      <c r="V20" s="8"/>
      <c r="W20" s="8"/>
      <c r="X20" s="8"/>
      <c r="Y20" s="8"/>
      <c r="Z20" s="8"/>
      <c r="AA20" s="8"/>
      <c r="AB20" s="8"/>
      <c r="AC20" s="8"/>
      <c r="AD20" s="14">
        <f>0/1</f>
        <v>0</v>
      </c>
      <c r="AE20" s="14">
        <v>1</v>
      </c>
      <c r="AF20" s="12"/>
    </row>
    <row r="21" spans="1:32" ht="84" customHeight="1" x14ac:dyDescent="0.25">
      <c r="A21" s="73"/>
      <c r="B21" s="31" t="s">
        <v>223</v>
      </c>
      <c r="C21" s="30" t="s">
        <v>54</v>
      </c>
      <c r="D21" s="30" t="s">
        <v>55</v>
      </c>
      <c r="E21" s="30" t="s">
        <v>56</v>
      </c>
      <c r="F21" s="33"/>
      <c r="G21" s="8"/>
      <c r="H21" s="41"/>
      <c r="I21" s="41"/>
      <c r="J21" s="8"/>
      <c r="K21" s="8"/>
      <c r="L21" s="32">
        <v>1</v>
      </c>
      <c r="M21" s="8"/>
      <c r="N21" s="8"/>
      <c r="O21" s="8"/>
      <c r="P21" s="8"/>
      <c r="Q21" s="8"/>
      <c r="R21" s="8"/>
      <c r="S21" s="8"/>
      <c r="T21" s="32">
        <v>1</v>
      </c>
      <c r="U21" s="8"/>
      <c r="V21" s="8"/>
      <c r="W21" s="8"/>
      <c r="X21" s="8"/>
      <c r="Y21" s="8"/>
      <c r="Z21" s="8"/>
      <c r="AA21" s="8"/>
      <c r="AB21" s="32">
        <v>1</v>
      </c>
      <c r="AC21" s="8"/>
      <c r="AD21" s="14">
        <v>0</v>
      </c>
      <c r="AE21" s="14"/>
      <c r="AF21" s="12"/>
    </row>
    <row r="22" spans="1:32" ht="101.25" customHeight="1" x14ac:dyDescent="0.25">
      <c r="A22" s="73"/>
      <c r="B22" s="39" t="s">
        <v>57</v>
      </c>
      <c r="C22" s="40" t="s">
        <v>53</v>
      </c>
      <c r="D22" s="40" t="s">
        <v>58</v>
      </c>
      <c r="E22" s="40" t="s">
        <v>59</v>
      </c>
      <c r="F22" s="41"/>
      <c r="G22" s="41"/>
      <c r="H22" s="41"/>
      <c r="I22" s="41"/>
      <c r="J22" s="32">
        <v>1</v>
      </c>
      <c r="K22" s="8"/>
      <c r="L22" s="8"/>
      <c r="M22" s="8"/>
      <c r="N22" s="8"/>
      <c r="O22" s="8"/>
      <c r="P22" s="8"/>
      <c r="Q22" s="8"/>
      <c r="R22" s="8"/>
      <c r="S22" s="8"/>
      <c r="T22" s="8"/>
      <c r="U22" s="8"/>
      <c r="V22" s="8"/>
      <c r="W22" s="8"/>
      <c r="X22" s="41"/>
      <c r="Y22" s="41"/>
      <c r="Z22" s="41"/>
      <c r="AA22" s="41"/>
      <c r="AB22" s="41"/>
      <c r="AC22" s="41"/>
      <c r="AD22" s="42">
        <f>1/2</f>
        <v>0.5</v>
      </c>
      <c r="AE22" s="42">
        <v>1</v>
      </c>
      <c r="AF22" s="27"/>
    </row>
    <row r="23" spans="1:32" ht="86.25" customHeight="1" x14ac:dyDescent="0.25">
      <c r="A23" s="73"/>
      <c r="B23" s="39" t="s">
        <v>60</v>
      </c>
      <c r="C23" s="40" t="s">
        <v>61</v>
      </c>
      <c r="D23" s="40" t="s">
        <v>43</v>
      </c>
      <c r="E23" s="40" t="s">
        <v>62</v>
      </c>
      <c r="F23" s="41"/>
      <c r="G23" s="41"/>
      <c r="H23" s="41"/>
      <c r="I23" s="41"/>
      <c r="J23" s="8"/>
      <c r="K23" s="8"/>
      <c r="L23" s="8"/>
      <c r="M23" s="8"/>
      <c r="N23" s="8"/>
      <c r="O23" s="8"/>
      <c r="P23" s="32">
        <v>1</v>
      </c>
      <c r="Q23" s="8"/>
      <c r="R23" s="8"/>
      <c r="S23" s="8"/>
      <c r="T23" s="8"/>
      <c r="U23" s="8"/>
      <c r="V23" s="8"/>
      <c r="W23" s="8"/>
      <c r="X23" s="41"/>
      <c r="Y23" s="41"/>
      <c r="Z23" s="41"/>
      <c r="AA23" s="41"/>
      <c r="AB23" s="32">
        <v>1</v>
      </c>
      <c r="AC23" s="41"/>
      <c r="AD23" s="42">
        <f>1</f>
        <v>1</v>
      </c>
      <c r="AE23" s="42">
        <v>1</v>
      </c>
      <c r="AF23" s="27"/>
    </row>
    <row r="24" spans="1:32" ht="55.5" customHeight="1" x14ac:dyDescent="0.25">
      <c r="A24" s="72"/>
      <c r="B24" s="39" t="s">
        <v>63</v>
      </c>
      <c r="C24" s="40" t="s">
        <v>64</v>
      </c>
      <c r="D24" s="40" t="s">
        <v>90</v>
      </c>
      <c r="E24" s="40" t="s">
        <v>65</v>
      </c>
      <c r="F24" s="41"/>
      <c r="G24" s="41"/>
      <c r="H24" s="41"/>
      <c r="I24" s="8"/>
      <c r="J24" s="32">
        <v>1</v>
      </c>
      <c r="K24" s="8"/>
      <c r="L24" s="8"/>
      <c r="M24" s="8"/>
      <c r="N24" s="8"/>
      <c r="O24" s="8"/>
      <c r="P24" s="32">
        <v>1</v>
      </c>
      <c r="Q24" s="8"/>
      <c r="R24" s="8"/>
      <c r="S24" s="8"/>
      <c r="T24" s="8"/>
      <c r="U24" s="8"/>
      <c r="V24" s="32">
        <v>1</v>
      </c>
      <c r="W24" s="41"/>
      <c r="X24" s="41"/>
      <c r="Y24" s="41"/>
      <c r="Z24" s="41"/>
      <c r="AA24" s="41"/>
      <c r="AB24" s="32">
        <v>1</v>
      </c>
      <c r="AC24" s="41"/>
      <c r="AD24" s="42">
        <f t="shared" ref="AD24:AD29" si="0">0/1</f>
        <v>0</v>
      </c>
      <c r="AE24" s="42">
        <v>1</v>
      </c>
      <c r="AF24" s="27"/>
    </row>
    <row r="25" spans="1:32" ht="108" customHeight="1" x14ac:dyDescent="0.25">
      <c r="A25" s="154" t="s">
        <v>66</v>
      </c>
      <c r="B25" s="31" t="s">
        <v>67</v>
      </c>
      <c r="C25" s="30" t="s">
        <v>68</v>
      </c>
      <c r="D25" s="30" t="s">
        <v>43</v>
      </c>
      <c r="E25" s="30" t="s">
        <v>69</v>
      </c>
      <c r="F25" s="8"/>
      <c r="G25" s="8"/>
      <c r="H25" s="8"/>
      <c r="I25" s="8"/>
      <c r="J25" s="8"/>
      <c r="K25" s="8"/>
      <c r="L25" s="32">
        <v>1</v>
      </c>
      <c r="M25" s="8"/>
      <c r="N25" s="8"/>
      <c r="O25" s="8"/>
      <c r="P25" s="8"/>
      <c r="Q25" s="8"/>
      <c r="R25" s="8"/>
      <c r="S25" s="8"/>
      <c r="T25" s="8"/>
      <c r="U25" s="8"/>
      <c r="V25" s="8"/>
      <c r="W25" s="8"/>
      <c r="X25" s="8"/>
      <c r="Y25" s="8"/>
      <c r="Z25" s="8"/>
      <c r="AA25" s="8"/>
      <c r="AB25" s="8"/>
      <c r="AC25" s="8"/>
      <c r="AD25" s="42">
        <f t="shared" si="0"/>
        <v>0</v>
      </c>
      <c r="AE25" s="14">
        <v>1</v>
      </c>
      <c r="AF25" s="12"/>
    </row>
    <row r="26" spans="1:32" ht="108" customHeight="1" x14ac:dyDescent="0.25">
      <c r="A26" s="155"/>
      <c r="B26" s="31" t="s">
        <v>224</v>
      </c>
      <c r="C26" s="30" t="s">
        <v>68</v>
      </c>
      <c r="D26" s="30" t="s">
        <v>49</v>
      </c>
      <c r="E26" s="30" t="s">
        <v>69</v>
      </c>
      <c r="F26" s="32">
        <v>1</v>
      </c>
      <c r="G26" s="64">
        <v>1</v>
      </c>
      <c r="H26" s="32">
        <v>1</v>
      </c>
      <c r="I26" s="64">
        <v>1</v>
      </c>
      <c r="J26" s="32">
        <v>1</v>
      </c>
      <c r="K26" s="8"/>
      <c r="L26" s="32">
        <v>1</v>
      </c>
      <c r="M26" s="8"/>
      <c r="N26" s="32">
        <v>1</v>
      </c>
      <c r="O26" s="8"/>
      <c r="P26" s="32">
        <v>1</v>
      </c>
      <c r="Q26" s="8"/>
      <c r="R26" s="32">
        <v>1</v>
      </c>
      <c r="S26" s="8"/>
      <c r="T26" s="32">
        <v>1</v>
      </c>
      <c r="U26" s="8"/>
      <c r="V26" s="32">
        <v>1</v>
      </c>
      <c r="W26" s="8"/>
      <c r="X26" s="32">
        <v>1</v>
      </c>
      <c r="Y26" s="8"/>
      <c r="Z26" s="32">
        <v>1</v>
      </c>
      <c r="AA26" s="8"/>
      <c r="AB26" s="32">
        <v>1</v>
      </c>
      <c r="AC26" s="8"/>
      <c r="AD26" s="42"/>
      <c r="AE26" s="14"/>
      <c r="AF26" s="12"/>
    </row>
    <row r="27" spans="1:32" ht="138.75" customHeight="1" x14ac:dyDescent="0.25">
      <c r="A27" s="158" t="s">
        <v>38</v>
      </c>
      <c r="B27" s="31" t="s">
        <v>226</v>
      </c>
      <c r="C27" s="30" t="s">
        <v>70</v>
      </c>
      <c r="D27" s="30" t="s">
        <v>43</v>
      </c>
      <c r="E27" s="30" t="s">
        <v>71</v>
      </c>
      <c r="F27" s="8"/>
      <c r="G27" s="8"/>
      <c r="H27" s="32">
        <v>1</v>
      </c>
      <c r="I27" s="64">
        <v>1</v>
      </c>
      <c r="J27" s="8"/>
      <c r="K27" s="8"/>
      <c r="L27" s="8"/>
      <c r="M27" s="8"/>
      <c r="N27" s="8"/>
      <c r="O27" s="8"/>
      <c r="P27" s="8"/>
      <c r="Q27" s="8"/>
      <c r="R27" s="8"/>
      <c r="S27" s="8"/>
      <c r="T27" s="8"/>
      <c r="U27" s="8"/>
      <c r="V27" s="8"/>
      <c r="W27" s="8"/>
      <c r="X27" s="8"/>
      <c r="Y27" s="8"/>
      <c r="Z27" s="8"/>
      <c r="AA27" s="8"/>
      <c r="AB27" s="8"/>
      <c r="AC27" s="8"/>
      <c r="AD27" s="42">
        <f t="shared" si="0"/>
        <v>0</v>
      </c>
      <c r="AE27" s="14">
        <v>1</v>
      </c>
      <c r="AF27" s="12"/>
    </row>
    <row r="28" spans="1:32" ht="138.75" customHeight="1" x14ac:dyDescent="0.25">
      <c r="A28" s="159"/>
      <c r="B28" s="39" t="s">
        <v>72</v>
      </c>
      <c r="C28" s="40" t="s">
        <v>70</v>
      </c>
      <c r="D28" s="40" t="s">
        <v>43</v>
      </c>
      <c r="E28" s="40" t="s">
        <v>71</v>
      </c>
      <c r="F28" s="41"/>
      <c r="G28" s="41"/>
      <c r="H28" s="41"/>
      <c r="I28" s="41"/>
      <c r="J28" s="41"/>
      <c r="K28" s="41"/>
      <c r="L28" s="41"/>
      <c r="M28" s="41"/>
      <c r="N28" s="41"/>
      <c r="O28" s="41"/>
      <c r="P28" s="41"/>
      <c r="Q28" s="41"/>
      <c r="R28" s="41"/>
      <c r="S28" s="41"/>
      <c r="T28" s="41"/>
      <c r="U28" s="41"/>
      <c r="V28" s="8"/>
      <c r="W28" s="8"/>
      <c r="X28" s="8"/>
      <c r="Y28" s="41"/>
      <c r="Z28" s="41"/>
      <c r="AA28" s="41"/>
      <c r="AB28" s="32">
        <v>1</v>
      </c>
      <c r="AC28" s="8"/>
      <c r="AD28" s="42">
        <f t="shared" si="0"/>
        <v>0</v>
      </c>
      <c r="AE28" s="42">
        <v>1</v>
      </c>
      <c r="AF28" s="27"/>
    </row>
    <row r="29" spans="1:32" ht="138.75" customHeight="1" x14ac:dyDescent="0.25">
      <c r="A29" s="159"/>
      <c r="B29" s="39" t="s">
        <v>227</v>
      </c>
      <c r="C29" s="40" t="s">
        <v>70</v>
      </c>
      <c r="D29" s="40" t="s">
        <v>43</v>
      </c>
      <c r="E29" s="40" t="s">
        <v>71</v>
      </c>
      <c r="F29" s="41"/>
      <c r="G29" s="41"/>
      <c r="H29" s="8"/>
      <c r="I29" s="8"/>
      <c r="J29" s="8"/>
      <c r="K29" s="41"/>
      <c r="L29" s="41"/>
      <c r="M29" s="41"/>
      <c r="N29" s="41"/>
      <c r="O29" s="41"/>
      <c r="P29" s="32">
        <v>1</v>
      </c>
      <c r="Q29" s="41"/>
      <c r="R29" s="41"/>
      <c r="S29" s="41"/>
      <c r="T29" s="41"/>
      <c r="U29" s="41"/>
      <c r="V29" s="8"/>
      <c r="W29" s="8"/>
      <c r="X29" s="8"/>
      <c r="Y29" s="41"/>
      <c r="Z29" s="41"/>
      <c r="AA29" s="41"/>
      <c r="AB29" s="41"/>
      <c r="AC29" s="41"/>
      <c r="AD29" s="42">
        <f t="shared" si="0"/>
        <v>0</v>
      </c>
      <c r="AE29" s="42">
        <v>1</v>
      </c>
      <c r="AF29" s="27"/>
    </row>
    <row r="30" spans="1:32" ht="32.25" customHeight="1" x14ac:dyDescent="0.25">
      <c r="A30" s="156" t="s">
        <v>73</v>
      </c>
      <c r="B30" s="157"/>
      <c r="C30" s="54"/>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50"/>
    </row>
    <row r="31" spans="1:32" ht="138.75" customHeight="1" x14ac:dyDescent="0.25">
      <c r="A31" s="59" t="s">
        <v>74</v>
      </c>
      <c r="B31" s="31" t="s">
        <v>75</v>
      </c>
      <c r="C31" s="30" t="s">
        <v>76</v>
      </c>
      <c r="D31" s="30" t="s">
        <v>43</v>
      </c>
      <c r="E31" s="30" t="s">
        <v>52</v>
      </c>
      <c r="F31" s="8"/>
      <c r="G31" s="8"/>
      <c r="H31" s="8"/>
      <c r="I31" s="8"/>
      <c r="J31" s="8"/>
      <c r="K31" s="8"/>
      <c r="L31" s="8"/>
      <c r="M31" s="8"/>
      <c r="N31" s="32">
        <v>1</v>
      </c>
      <c r="O31" s="8"/>
      <c r="P31" s="8"/>
      <c r="Q31" s="8"/>
      <c r="R31" s="8"/>
      <c r="S31" s="8"/>
      <c r="T31" s="8"/>
      <c r="U31" s="8"/>
      <c r="V31" s="8"/>
      <c r="W31" s="8"/>
      <c r="X31" s="8"/>
      <c r="Y31" s="8"/>
      <c r="Z31" s="8"/>
      <c r="AA31" s="8"/>
      <c r="AB31" s="32">
        <v>1</v>
      </c>
      <c r="AC31" s="8"/>
      <c r="AD31" s="42">
        <f>0/1</f>
        <v>0</v>
      </c>
      <c r="AE31" s="14">
        <v>1</v>
      </c>
      <c r="AF31" s="12"/>
    </row>
    <row r="32" spans="1:32" ht="138.75" customHeight="1" x14ac:dyDescent="0.25">
      <c r="A32" s="60"/>
      <c r="B32" s="31" t="s">
        <v>228</v>
      </c>
      <c r="C32" s="30" t="s">
        <v>229</v>
      </c>
      <c r="D32" s="57" t="s">
        <v>79</v>
      </c>
      <c r="E32" s="30" t="s">
        <v>230</v>
      </c>
      <c r="F32" s="8"/>
      <c r="G32" s="8"/>
      <c r="H32" s="32">
        <v>1</v>
      </c>
      <c r="I32" s="64">
        <v>1</v>
      </c>
      <c r="J32" s="8"/>
      <c r="K32" s="8"/>
      <c r="L32" s="8"/>
      <c r="M32" s="8"/>
      <c r="N32" s="8"/>
      <c r="O32" s="8"/>
      <c r="P32" s="8"/>
      <c r="Q32" s="8"/>
      <c r="R32" s="8"/>
      <c r="S32" s="8"/>
      <c r="T32" s="32">
        <v>1</v>
      </c>
      <c r="U32" s="8"/>
      <c r="V32" s="8"/>
      <c r="W32" s="8"/>
      <c r="X32" s="8"/>
      <c r="Y32" s="8"/>
      <c r="Z32" s="8"/>
      <c r="AA32" s="8"/>
      <c r="AB32" s="8"/>
      <c r="AC32" s="8"/>
      <c r="AD32" s="14">
        <f>0/3</f>
        <v>0</v>
      </c>
      <c r="AE32" s="14">
        <v>1</v>
      </c>
      <c r="AF32" s="12"/>
    </row>
    <row r="33" spans="1:32" ht="138.75" customHeight="1" x14ac:dyDescent="0.25">
      <c r="A33" s="60"/>
      <c r="B33" s="31" t="s">
        <v>231</v>
      </c>
      <c r="C33" s="30" t="s">
        <v>232</v>
      </c>
      <c r="D33" s="57" t="s">
        <v>79</v>
      </c>
      <c r="E33" s="30" t="s">
        <v>230</v>
      </c>
      <c r="F33" s="8"/>
      <c r="G33" s="8"/>
      <c r="H33" s="8"/>
      <c r="I33" s="8"/>
      <c r="J33" s="8"/>
      <c r="K33" s="8"/>
      <c r="L33" s="8"/>
      <c r="M33" s="8"/>
      <c r="N33" s="32">
        <v>1</v>
      </c>
      <c r="O33" s="8"/>
      <c r="P33" s="8"/>
      <c r="Q33" s="8"/>
      <c r="R33" s="8"/>
      <c r="S33" s="8"/>
      <c r="T33" s="8"/>
      <c r="U33" s="8"/>
      <c r="V33" s="8"/>
      <c r="W33" s="8"/>
      <c r="X33" s="8"/>
      <c r="Y33" s="8"/>
      <c r="Z33" s="32">
        <v>1</v>
      </c>
      <c r="AA33" s="8"/>
      <c r="AB33" s="8"/>
      <c r="AC33" s="8"/>
      <c r="AD33" s="14"/>
      <c r="AE33" s="14"/>
      <c r="AF33" s="12"/>
    </row>
    <row r="34" spans="1:32" ht="51.75" customHeight="1" x14ac:dyDescent="0.25">
      <c r="A34" s="60" t="s">
        <v>40</v>
      </c>
      <c r="B34" s="31" t="s">
        <v>77</v>
      </c>
      <c r="C34" s="30" t="s">
        <v>78</v>
      </c>
      <c r="D34" s="57" t="s">
        <v>79</v>
      </c>
      <c r="E34" s="30" t="s">
        <v>80</v>
      </c>
      <c r="F34" s="8"/>
      <c r="G34" s="8"/>
      <c r="H34" s="8"/>
      <c r="I34" s="8"/>
      <c r="J34" s="32">
        <v>1</v>
      </c>
      <c r="K34" s="8"/>
      <c r="L34" s="8"/>
      <c r="M34" s="8"/>
      <c r="N34" s="8"/>
      <c r="O34" s="8"/>
      <c r="P34" s="8"/>
      <c r="Q34" s="8"/>
      <c r="R34" s="8"/>
      <c r="S34" s="8"/>
      <c r="T34" s="32">
        <v>1</v>
      </c>
      <c r="U34" s="8"/>
      <c r="V34" s="8"/>
      <c r="W34" s="8"/>
      <c r="X34" s="8"/>
      <c r="Y34" s="8"/>
      <c r="Z34" s="8"/>
      <c r="AA34" s="8"/>
      <c r="AB34" s="8"/>
      <c r="AC34" s="8"/>
      <c r="AD34" s="14"/>
      <c r="AE34" s="14"/>
      <c r="AF34" s="12"/>
    </row>
    <row r="35" spans="1:32" ht="63.75" customHeight="1" x14ac:dyDescent="0.25">
      <c r="A35" s="60" t="s">
        <v>66</v>
      </c>
      <c r="B35" s="31" t="s">
        <v>233</v>
      </c>
      <c r="C35" s="30" t="s">
        <v>81</v>
      </c>
      <c r="D35" s="57" t="s">
        <v>49</v>
      </c>
      <c r="E35" s="30" t="s">
        <v>234</v>
      </c>
      <c r="F35" s="8"/>
      <c r="G35" s="8"/>
      <c r="H35" s="8"/>
      <c r="I35" s="8"/>
      <c r="J35" s="8"/>
      <c r="K35" s="8"/>
      <c r="L35" s="32">
        <v>1</v>
      </c>
      <c r="M35" s="8"/>
      <c r="N35" s="8"/>
      <c r="O35" s="8"/>
      <c r="P35" s="8"/>
      <c r="Q35" s="8"/>
      <c r="R35" s="8"/>
      <c r="S35" s="8"/>
      <c r="T35" s="8"/>
      <c r="U35" s="8"/>
      <c r="V35" s="8"/>
      <c r="W35" s="8"/>
      <c r="X35" s="8"/>
      <c r="Y35" s="8"/>
      <c r="Z35" s="8"/>
      <c r="AA35" s="8"/>
      <c r="AB35" s="8"/>
      <c r="AC35" s="8"/>
      <c r="AD35" s="14">
        <f>0/3</f>
        <v>0</v>
      </c>
      <c r="AE35" s="14"/>
      <c r="AF35" s="12"/>
    </row>
    <row r="36" spans="1:32" ht="138.75" customHeight="1" x14ac:dyDescent="0.25">
      <c r="A36" s="60" t="s">
        <v>82</v>
      </c>
      <c r="B36" s="31" t="s">
        <v>210</v>
      </c>
      <c r="C36" s="30" t="s">
        <v>211</v>
      </c>
      <c r="D36" s="30" t="s">
        <v>49</v>
      </c>
      <c r="E36" s="30" t="s">
        <v>83</v>
      </c>
      <c r="F36" s="32">
        <v>1</v>
      </c>
      <c r="G36" s="64">
        <v>1</v>
      </c>
      <c r="H36" s="32">
        <v>1</v>
      </c>
      <c r="I36" s="64">
        <v>1</v>
      </c>
      <c r="J36" s="32">
        <v>1</v>
      </c>
      <c r="K36" s="8"/>
      <c r="L36" s="32">
        <v>1</v>
      </c>
      <c r="M36" s="8"/>
      <c r="N36" s="32">
        <v>1</v>
      </c>
      <c r="O36" s="8"/>
      <c r="P36" s="32">
        <v>1</v>
      </c>
      <c r="Q36" s="8"/>
      <c r="R36" s="32">
        <v>1</v>
      </c>
      <c r="S36" s="8"/>
      <c r="T36" s="32">
        <v>1</v>
      </c>
      <c r="U36" s="8"/>
      <c r="V36" s="32">
        <v>1</v>
      </c>
      <c r="W36" s="8"/>
      <c r="X36" s="32">
        <v>1</v>
      </c>
      <c r="Y36" s="8"/>
      <c r="Z36" s="32">
        <v>1</v>
      </c>
      <c r="AA36" s="8"/>
      <c r="AB36" s="32">
        <v>1</v>
      </c>
      <c r="AC36" s="8"/>
      <c r="AD36" s="14">
        <f>0/3</f>
        <v>0</v>
      </c>
      <c r="AE36" s="14"/>
      <c r="AF36" s="12"/>
    </row>
    <row r="37" spans="1:32" ht="109.5" customHeight="1" x14ac:dyDescent="0.25">
      <c r="A37" s="60" t="s">
        <v>40</v>
      </c>
      <c r="B37" s="31" t="s">
        <v>84</v>
      </c>
      <c r="C37" s="30" t="s">
        <v>85</v>
      </c>
      <c r="D37" s="30" t="s">
        <v>86</v>
      </c>
      <c r="E37" s="30" t="s">
        <v>87</v>
      </c>
      <c r="F37" s="32">
        <v>1</v>
      </c>
      <c r="G37" s="64">
        <v>1</v>
      </c>
      <c r="H37" s="32">
        <v>1</v>
      </c>
      <c r="I37" s="64">
        <v>1</v>
      </c>
      <c r="J37" s="32">
        <v>1</v>
      </c>
      <c r="K37" s="8"/>
      <c r="L37" s="32">
        <v>1</v>
      </c>
      <c r="M37" s="8"/>
      <c r="N37" s="32">
        <v>1</v>
      </c>
      <c r="O37" s="8"/>
      <c r="P37" s="32">
        <v>1</v>
      </c>
      <c r="Q37" s="8"/>
      <c r="R37" s="32">
        <v>1</v>
      </c>
      <c r="S37" s="8"/>
      <c r="T37" s="32">
        <v>1</v>
      </c>
      <c r="U37" s="8"/>
      <c r="V37" s="32">
        <v>1</v>
      </c>
      <c r="W37" s="8"/>
      <c r="X37" s="32">
        <v>1</v>
      </c>
      <c r="Y37" s="8"/>
      <c r="Z37" s="32">
        <v>1</v>
      </c>
      <c r="AA37" s="8"/>
      <c r="AB37" s="32">
        <v>1</v>
      </c>
      <c r="AC37" s="8"/>
      <c r="AD37" s="14">
        <f>0/12</f>
        <v>0</v>
      </c>
      <c r="AE37" s="14">
        <v>1</v>
      </c>
      <c r="AF37" s="12"/>
    </row>
    <row r="38" spans="1:32" ht="109.5" customHeight="1" x14ac:dyDescent="0.25">
      <c r="A38" s="60" t="s">
        <v>40</v>
      </c>
      <c r="B38" s="31" t="s">
        <v>88</v>
      </c>
      <c r="C38" s="30" t="s">
        <v>89</v>
      </c>
      <c r="D38" s="30" t="s">
        <v>90</v>
      </c>
      <c r="E38" s="30" t="s">
        <v>91</v>
      </c>
      <c r="F38" s="8"/>
      <c r="G38" s="8"/>
      <c r="H38" s="8"/>
      <c r="I38" s="8"/>
      <c r="J38" s="8"/>
      <c r="K38" s="8"/>
      <c r="L38" s="8"/>
      <c r="M38" s="8"/>
      <c r="N38" s="32">
        <v>1</v>
      </c>
      <c r="O38" s="8"/>
      <c r="P38" s="8"/>
      <c r="Q38" s="8"/>
      <c r="R38" s="8"/>
      <c r="S38" s="8"/>
      <c r="T38" s="8"/>
      <c r="U38" s="8"/>
      <c r="V38" s="8"/>
      <c r="W38" s="8"/>
      <c r="X38" s="8"/>
      <c r="Y38" s="8"/>
      <c r="Z38" s="32">
        <v>1</v>
      </c>
      <c r="AA38" s="8"/>
      <c r="AB38" s="8"/>
      <c r="AC38" s="8"/>
      <c r="AD38" s="14">
        <f>0/4</f>
        <v>0</v>
      </c>
      <c r="AE38" s="14">
        <v>1</v>
      </c>
      <c r="AF38" s="12"/>
    </row>
    <row r="39" spans="1:32" ht="86.25" customHeight="1" x14ac:dyDescent="0.25">
      <c r="A39" s="60" t="s">
        <v>92</v>
      </c>
      <c r="B39" s="31" t="s">
        <v>93</v>
      </c>
      <c r="C39" s="30" t="s">
        <v>68</v>
      </c>
      <c r="D39" s="30" t="s">
        <v>90</v>
      </c>
      <c r="E39" s="30" t="s">
        <v>94</v>
      </c>
      <c r="F39" s="32">
        <v>1</v>
      </c>
      <c r="G39" s="64">
        <v>1</v>
      </c>
      <c r="H39" s="32">
        <v>1</v>
      </c>
      <c r="I39" s="64">
        <v>1</v>
      </c>
      <c r="J39" s="32">
        <v>1</v>
      </c>
      <c r="K39" s="8"/>
      <c r="L39" s="32">
        <v>1</v>
      </c>
      <c r="M39" s="8"/>
      <c r="N39" s="32">
        <v>1</v>
      </c>
      <c r="O39" s="8"/>
      <c r="P39" s="32">
        <v>1</v>
      </c>
      <c r="Q39" s="8"/>
      <c r="R39" s="32">
        <v>1</v>
      </c>
      <c r="S39" s="8"/>
      <c r="T39" s="32">
        <v>1</v>
      </c>
      <c r="U39" s="8"/>
      <c r="V39" s="32">
        <v>1</v>
      </c>
      <c r="W39" s="8"/>
      <c r="X39" s="32">
        <v>1</v>
      </c>
      <c r="Y39" s="8"/>
      <c r="Z39" s="32">
        <v>1</v>
      </c>
      <c r="AA39" s="8"/>
      <c r="AB39" s="32">
        <v>1</v>
      </c>
      <c r="AC39" s="8"/>
      <c r="AD39" s="14">
        <f>0/4</f>
        <v>0</v>
      </c>
      <c r="AE39" s="14">
        <v>1</v>
      </c>
      <c r="AF39" s="12"/>
    </row>
    <row r="40" spans="1:32" ht="153.65" customHeight="1" x14ac:dyDescent="0.25">
      <c r="A40" s="60" t="s">
        <v>40</v>
      </c>
      <c r="B40" s="31" t="s">
        <v>95</v>
      </c>
      <c r="C40" s="30" t="s">
        <v>76</v>
      </c>
      <c r="D40" s="30" t="s">
        <v>43</v>
      </c>
      <c r="E40" s="30" t="s">
        <v>96</v>
      </c>
      <c r="F40" s="8"/>
      <c r="G40" s="8"/>
      <c r="H40" s="8"/>
      <c r="I40" s="8"/>
      <c r="J40" s="8"/>
      <c r="K40" s="8"/>
      <c r="L40" s="32">
        <v>1</v>
      </c>
      <c r="M40" s="8"/>
      <c r="N40" s="8"/>
      <c r="O40" s="8"/>
      <c r="P40" s="8"/>
      <c r="Q40" s="8"/>
      <c r="R40" s="8"/>
      <c r="S40" s="8"/>
      <c r="T40" s="32">
        <v>1</v>
      </c>
      <c r="U40" s="8"/>
      <c r="V40" s="8"/>
      <c r="W40" s="8"/>
      <c r="X40" s="8"/>
      <c r="Y40" s="8"/>
      <c r="Z40" s="8"/>
      <c r="AA40" s="8"/>
      <c r="AB40" s="32">
        <v>1</v>
      </c>
      <c r="AC40" s="8"/>
      <c r="AD40" s="14">
        <f>1/1</f>
        <v>1</v>
      </c>
      <c r="AE40" s="14">
        <v>1</v>
      </c>
      <c r="AF40" s="12"/>
    </row>
    <row r="41" spans="1:32" ht="111" customHeight="1" x14ac:dyDescent="0.25">
      <c r="A41" s="60" t="s">
        <v>92</v>
      </c>
      <c r="B41" s="31" t="s">
        <v>97</v>
      </c>
      <c r="C41" s="30" t="s">
        <v>98</v>
      </c>
      <c r="D41" s="30" t="s">
        <v>99</v>
      </c>
      <c r="E41" s="30" t="s">
        <v>100</v>
      </c>
      <c r="F41" s="32">
        <v>1</v>
      </c>
      <c r="G41" s="64">
        <v>1</v>
      </c>
      <c r="H41" s="32">
        <v>1</v>
      </c>
      <c r="I41" s="64">
        <v>1</v>
      </c>
      <c r="J41" s="32">
        <v>1</v>
      </c>
      <c r="K41" s="8"/>
      <c r="L41" s="32">
        <v>1</v>
      </c>
      <c r="M41" s="8"/>
      <c r="N41" s="32">
        <v>1</v>
      </c>
      <c r="O41" s="8"/>
      <c r="P41" s="32">
        <v>1</v>
      </c>
      <c r="Q41" s="8"/>
      <c r="R41" s="32">
        <v>1</v>
      </c>
      <c r="S41" s="8"/>
      <c r="T41" s="32">
        <v>1</v>
      </c>
      <c r="U41" s="8"/>
      <c r="V41" s="32">
        <v>1</v>
      </c>
      <c r="W41" s="8"/>
      <c r="X41" s="32">
        <v>1</v>
      </c>
      <c r="Y41" s="8"/>
      <c r="Z41" s="32">
        <v>1</v>
      </c>
      <c r="AA41" s="8"/>
      <c r="AB41" s="32">
        <v>1</v>
      </c>
      <c r="AC41" s="8"/>
      <c r="AD41" s="14">
        <f>0/12</f>
        <v>0</v>
      </c>
      <c r="AE41" s="14">
        <v>1</v>
      </c>
      <c r="AF41" s="12"/>
    </row>
    <row r="42" spans="1:32" ht="111" customHeight="1" x14ac:dyDescent="0.25">
      <c r="A42" s="60" t="s">
        <v>92</v>
      </c>
      <c r="B42" s="31" t="s">
        <v>101</v>
      </c>
      <c r="C42" s="30" t="s">
        <v>102</v>
      </c>
      <c r="D42" s="30" t="s">
        <v>43</v>
      </c>
      <c r="E42" s="30" t="s">
        <v>100</v>
      </c>
      <c r="F42" s="8"/>
      <c r="G42" s="8"/>
      <c r="H42" s="8"/>
      <c r="I42" s="8"/>
      <c r="J42" s="8"/>
      <c r="K42" s="8"/>
      <c r="L42" s="8"/>
      <c r="M42" s="8"/>
      <c r="N42" s="8"/>
      <c r="O42" s="8"/>
      <c r="P42" s="32">
        <v>1</v>
      </c>
      <c r="Q42" s="8"/>
      <c r="R42" s="8"/>
      <c r="S42" s="8"/>
      <c r="T42" s="8"/>
      <c r="U42" s="8"/>
      <c r="V42" s="8"/>
      <c r="W42" s="8"/>
      <c r="X42" s="8"/>
      <c r="Y42" s="8"/>
      <c r="Z42" s="8"/>
      <c r="AA42" s="8"/>
      <c r="AB42" s="8"/>
      <c r="AC42" s="8"/>
      <c r="AD42" s="14">
        <f>0/1</f>
        <v>0</v>
      </c>
      <c r="AE42" s="14">
        <v>0</v>
      </c>
      <c r="AF42" s="12"/>
    </row>
    <row r="43" spans="1:32" ht="126" customHeight="1" x14ac:dyDescent="0.25">
      <c r="A43" s="60" t="s">
        <v>92</v>
      </c>
      <c r="B43" s="31" t="s">
        <v>212</v>
      </c>
      <c r="C43" s="30" t="s">
        <v>103</v>
      </c>
      <c r="D43" s="30" t="s">
        <v>58</v>
      </c>
      <c r="E43" s="30" t="s">
        <v>52</v>
      </c>
      <c r="F43" s="8"/>
      <c r="G43" s="8"/>
      <c r="H43" s="32">
        <v>1</v>
      </c>
      <c r="I43" s="64">
        <v>1</v>
      </c>
      <c r="J43" s="8"/>
      <c r="K43" s="8"/>
      <c r="L43" s="8"/>
      <c r="M43" s="8"/>
      <c r="N43" s="8"/>
      <c r="O43" s="8"/>
      <c r="P43" s="8"/>
      <c r="Q43" s="8"/>
      <c r="R43" s="8"/>
      <c r="S43" s="8"/>
      <c r="T43" s="8"/>
      <c r="U43" s="8"/>
      <c r="V43" s="8"/>
      <c r="W43" s="8"/>
      <c r="X43" s="8"/>
      <c r="Y43" s="8"/>
      <c r="Z43" s="8"/>
      <c r="AA43" s="8"/>
      <c r="AB43" s="8"/>
      <c r="AC43" s="8"/>
      <c r="AD43" s="14">
        <v>1</v>
      </c>
      <c r="AE43" s="14">
        <v>1</v>
      </c>
      <c r="AF43" s="12"/>
    </row>
    <row r="44" spans="1:32" ht="111" customHeight="1" x14ac:dyDescent="0.25">
      <c r="A44" s="60"/>
      <c r="B44" s="31" t="s">
        <v>104</v>
      </c>
      <c r="C44" s="30" t="s">
        <v>105</v>
      </c>
      <c r="D44" s="30" t="s">
        <v>43</v>
      </c>
      <c r="E44" s="30" t="s">
        <v>52</v>
      </c>
      <c r="F44" s="8"/>
      <c r="G44" s="8"/>
      <c r="H44" s="32">
        <v>1</v>
      </c>
      <c r="I44" s="64">
        <v>1</v>
      </c>
      <c r="J44" s="8"/>
      <c r="K44" s="8"/>
      <c r="L44" s="8"/>
      <c r="M44" s="8"/>
      <c r="N44" s="8"/>
      <c r="O44" s="8"/>
      <c r="P44" s="8"/>
      <c r="Q44" s="8"/>
      <c r="R44" s="8"/>
      <c r="S44" s="8"/>
      <c r="T44" s="8"/>
      <c r="U44" s="8"/>
      <c r="V44" s="8"/>
      <c r="W44" s="8"/>
      <c r="X44" s="8"/>
      <c r="Y44" s="8"/>
      <c r="Z44" s="8"/>
      <c r="AA44" s="8"/>
      <c r="AB44" s="8"/>
      <c r="AC44" s="8"/>
      <c r="AD44" s="14">
        <f>0/1</f>
        <v>0</v>
      </c>
      <c r="AE44" s="14">
        <v>1</v>
      </c>
      <c r="AF44" s="12"/>
    </row>
    <row r="45" spans="1:32" ht="89.25" customHeight="1" x14ac:dyDescent="0.25">
      <c r="A45" s="60" t="s">
        <v>106</v>
      </c>
      <c r="B45" s="31" t="s">
        <v>213</v>
      </c>
      <c r="C45" s="30" t="s">
        <v>105</v>
      </c>
      <c r="D45" s="30" t="s">
        <v>43</v>
      </c>
      <c r="E45" s="30" t="s">
        <v>107</v>
      </c>
      <c r="F45" s="32">
        <v>1</v>
      </c>
      <c r="G45" s="64">
        <v>1</v>
      </c>
      <c r="H45" s="32">
        <v>1</v>
      </c>
      <c r="I45" s="64">
        <v>1</v>
      </c>
      <c r="J45" s="32">
        <v>1</v>
      </c>
      <c r="K45" s="8"/>
      <c r="L45" s="32">
        <v>1</v>
      </c>
      <c r="M45" s="8"/>
      <c r="N45" s="32">
        <v>1</v>
      </c>
      <c r="O45" s="8"/>
      <c r="P45" s="32">
        <v>1</v>
      </c>
      <c r="Q45" s="8"/>
      <c r="R45" s="32">
        <v>1</v>
      </c>
      <c r="S45" s="8"/>
      <c r="T45" s="32">
        <v>1</v>
      </c>
      <c r="U45" s="8"/>
      <c r="V45" s="32">
        <v>1</v>
      </c>
      <c r="W45" s="8"/>
      <c r="X45" s="32">
        <v>1</v>
      </c>
      <c r="Y45" s="8"/>
      <c r="Z45" s="32">
        <v>1</v>
      </c>
      <c r="AA45" s="8"/>
      <c r="AB45" s="32">
        <v>1</v>
      </c>
      <c r="AC45" s="8"/>
      <c r="AD45" s="14">
        <f>0/1</f>
        <v>0</v>
      </c>
      <c r="AE45" s="14">
        <v>1</v>
      </c>
      <c r="AF45" s="12"/>
    </row>
    <row r="46" spans="1:32" ht="89.25" customHeight="1" x14ac:dyDescent="0.25">
      <c r="A46" s="61" t="s">
        <v>108</v>
      </c>
      <c r="B46" s="31" t="s">
        <v>109</v>
      </c>
      <c r="C46" s="30" t="s">
        <v>110</v>
      </c>
      <c r="D46" s="30" t="s">
        <v>58</v>
      </c>
      <c r="E46" s="30" t="s">
        <v>94</v>
      </c>
      <c r="F46" s="8"/>
      <c r="G46" s="8"/>
      <c r="H46" s="32">
        <v>1</v>
      </c>
      <c r="I46" s="64">
        <v>1</v>
      </c>
      <c r="J46" s="8"/>
      <c r="K46" s="8"/>
      <c r="L46" s="8"/>
      <c r="M46" s="8"/>
      <c r="N46" s="8"/>
      <c r="O46" s="8"/>
      <c r="P46" s="8"/>
      <c r="Q46" s="8"/>
      <c r="R46" s="8"/>
      <c r="S46" s="8"/>
      <c r="T46" s="8"/>
      <c r="U46" s="8"/>
      <c r="V46" s="8"/>
      <c r="W46" s="8"/>
      <c r="X46" s="8"/>
      <c r="Y46" s="8"/>
      <c r="Z46" s="8"/>
      <c r="AA46" s="8"/>
      <c r="AB46" s="8"/>
      <c r="AC46" s="8"/>
      <c r="AD46" s="14">
        <f>0/1</f>
        <v>0</v>
      </c>
      <c r="AE46" s="14">
        <v>1</v>
      </c>
      <c r="AF46" s="12"/>
    </row>
    <row r="47" spans="1:32" ht="89.25" customHeight="1" x14ac:dyDescent="0.25">
      <c r="A47" s="60" t="s">
        <v>106</v>
      </c>
      <c r="B47" s="31" t="s">
        <v>214</v>
      </c>
      <c r="C47" s="30" t="s">
        <v>111</v>
      </c>
      <c r="D47" s="30" t="s">
        <v>112</v>
      </c>
      <c r="E47" s="30" t="s">
        <v>113</v>
      </c>
      <c r="F47" s="8"/>
      <c r="G47" s="8"/>
      <c r="H47" s="8"/>
      <c r="I47" s="8"/>
      <c r="J47" s="8"/>
      <c r="K47" s="8"/>
      <c r="L47" s="8"/>
      <c r="M47" s="8"/>
      <c r="N47" s="8"/>
      <c r="O47" s="8"/>
      <c r="P47" s="8"/>
      <c r="Q47" s="8"/>
      <c r="R47" s="8"/>
      <c r="S47" s="8"/>
      <c r="T47" s="32">
        <v>1</v>
      </c>
      <c r="U47" s="8"/>
      <c r="V47" s="8"/>
      <c r="W47" s="8"/>
      <c r="X47" s="8"/>
      <c r="Y47" s="8"/>
      <c r="Z47" s="8"/>
      <c r="AA47" s="8"/>
      <c r="AB47" s="8"/>
      <c r="AC47" s="8"/>
      <c r="AD47" s="14">
        <f>0/12</f>
        <v>0</v>
      </c>
      <c r="AE47" s="14">
        <v>1</v>
      </c>
      <c r="AF47" s="12"/>
    </row>
    <row r="48" spans="1:32" ht="100.5" customHeight="1" x14ac:dyDescent="0.25">
      <c r="A48" s="60" t="s">
        <v>92</v>
      </c>
      <c r="B48" s="31" t="s">
        <v>114</v>
      </c>
      <c r="C48" s="30" t="s">
        <v>115</v>
      </c>
      <c r="D48" s="30" t="s">
        <v>43</v>
      </c>
      <c r="E48" s="30" t="s">
        <v>90</v>
      </c>
      <c r="F48" s="8"/>
      <c r="G48" s="8"/>
      <c r="H48" s="8"/>
      <c r="I48" s="8"/>
      <c r="J48" s="8"/>
      <c r="K48" s="8"/>
      <c r="L48" s="32">
        <v>1</v>
      </c>
      <c r="M48" s="8"/>
      <c r="N48" s="8"/>
      <c r="O48" s="8"/>
      <c r="P48" s="8"/>
      <c r="Q48" s="8"/>
      <c r="R48" s="8"/>
      <c r="S48" s="8"/>
      <c r="T48" s="8"/>
      <c r="U48" s="8"/>
      <c r="V48" s="8"/>
      <c r="W48" s="8"/>
      <c r="X48" s="32">
        <v>1</v>
      </c>
      <c r="Y48" s="8"/>
      <c r="Z48" s="8"/>
      <c r="AA48" s="8"/>
      <c r="AB48" s="8"/>
      <c r="AC48" s="8"/>
      <c r="AD48" s="14">
        <v>0</v>
      </c>
      <c r="AE48" s="14">
        <v>1</v>
      </c>
      <c r="AF48" s="12"/>
    </row>
    <row r="49" spans="1:32" ht="89.25" customHeight="1" x14ac:dyDescent="0.25">
      <c r="A49" s="60" t="s">
        <v>106</v>
      </c>
      <c r="B49" s="63" t="s">
        <v>116</v>
      </c>
      <c r="C49" s="30" t="s">
        <v>117</v>
      </c>
      <c r="D49" s="30" t="s">
        <v>49</v>
      </c>
      <c r="E49" s="30" t="s">
        <v>118</v>
      </c>
      <c r="F49" s="32">
        <v>1</v>
      </c>
      <c r="G49" s="64">
        <v>1</v>
      </c>
      <c r="H49" s="32">
        <v>1</v>
      </c>
      <c r="I49" s="64">
        <v>1</v>
      </c>
      <c r="J49" s="32">
        <v>1</v>
      </c>
      <c r="K49" s="8"/>
      <c r="L49" s="32">
        <v>1</v>
      </c>
      <c r="M49" s="8"/>
      <c r="N49" s="32">
        <v>1</v>
      </c>
      <c r="O49" s="8"/>
      <c r="P49" s="32">
        <v>1</v>
      </c>
      <c r="Q49" s="8"/>
      <c r="R49" s="32">
        <v>1</v>
      </c>
      <c r="S49" s="8"/>
      <c r="T49" s="32">
        <v>1</v>
      </c>
      <c r="U49" s="8"/>
      <c r="V49" s="32">
        <v>1</v>
      </c>
      <c r="W49" s="8"/>
      <c r="X49" s="32">
        <v>1</v>
      </c>
      <c r="Y49" s="8"/>
      <c r="Z49" s="32">
        <v>1</v>
      </c>
      <c r="AA49" s="8"/>
      <c r="AB49" s="32">
        <v>1</v>
      </c>
      <c r="AC49" s="8"/>
      <c r="AD49" s="14">
        <f>0/12</f>
        <v>0</v>
      </c>
      <c r="AE49" s="14">
        <v>1</v>
      </c>
      <c r="AF49" s="12"/>
    </row>
    <row r="50" spans="1:32" ht="165" customHeight="1" x14ac:dyDescent="0.25">
      <c r="A50" s="67" t="s">
        <v>119</v>
      </c>
      <c r="B50" s="62" t="s">
        <v>120</v>
      </c>
      <c r="C50" s="30" t="s">
        <v>121</v>
      </c>
      <c r="D50" s="30" t="s">
        <v>43</v>
      </c>
      <c r="E50" s="30" t="s">
        <v>122</v>
      </c>
      <c r="F50" s="8"/>
      <c r="G50" s="8"/>
      <c r="H50" s="8"/>
      <c r="I50" s="8"/>
      <c r="J50" s="8"/>
      <c r="K50" s="8"/>
      <c r="L50" s="32">
        <v>1</v>
      </c>
      <c r="M50" s="8"/>
      <c r="N50" s="8"/>
      <c r="O50" s="8"/>
      <c r="P50" s="8"/>
      <c r="Q50" s="8"/>
      <c r="R50" s="8"/>
      <c r="S50" s="8"/>
      <c r="T50" s="8"/>
      <c r="U50" s="8"/>
      <c r="V50" s="8"/>
      <c r="W50" s="8"/>
      <c r="X50" s="8"/>
      <c r="Y50" s="8"/>
      <c r="Z50" s="8"/>
      <c r="AA50" s="8"/>
      <c r="AB50" s="8"/>
      <c r="AC50" s="8"/>
      <c r="AD50" s="14">
        <v>0</v>
      </c>
      <c r="AE50" s="14">
        <v>1</v>
      </c>
      <c r="AF50" s="12"/>
    </row>
    <row r="51" spans="1:32" ht="78" customHeight="1" x14ac:dyDescent="0.25">
      <c r="A51" s="67"/>
      <c r="B51" s="62" t="s">
        <v>235</v>
      </c>
      <c r="C51" s="30" t="s">
        <v>236</v>
      </c>
      <c r="D51" s="30" t="s">
        <v>43</v>
      </c>
      <c r="E51" s="30" t="s">
        <v>237</v>
      </c>
      <c r="F51" s="8"/>
      <c r="G51" s="8"/>
      <c r="H51" s="8"/>
      <c r="I51" s="8"/>
      <c r="J51" s="8"/>
      <c r="K51" s="8"/>
      <c r="L51" s="8"/>
      <c r="M51" s="8"/>
      <c r="N51" s="8"/>
      <c r="O51" s="8"/>
      <c r="P51" s="8"/>
      <c r="Q51" s="8"/>
      <c r="R51" s="32">
        <v>1</v>
      </c>
      <c r="S51" s="8"/>
      <c r="T51" s="8"/>
      <c r="U51" s="8"/>
      <c r="V51" s="8"/>
      <c r="W51" s="8"/>
      <c r="X51" s="8"/>
      <c r="Y51" s="8"/>
      <c r="Z51" s="8"/>
      <c r="AA51" s="8"/>
      <c r="AB51" s="8"/>
      <c r="AC51" s="8"/>
      <c r="AD51" s="14">
        <f>0/2</f>
        <v>0</v>
      </c>
      <c r="AE51" s="14">
        <v>1</v>
      </c>
      <c r="AF51" s="12"/>
    </row>
    <row r="52" spans="1:32" ht="78" customHeight="1" x14ac:dyDescent="0.25">
      <c r="A52" s="67"/>
      <c r="B52" s="43" t="s">
        <v>238</v>
      </c>
      <c r="C52" s="30" t="s">
        <v>239</v>
      </c>
      <c r="D52" s="30" t="s">
        <v>43</v>
      </c>
      <c r="E52" s="30" t="s">
        <v>240</v>
      </c>
      <c r="F52" s="8"/>
      <c r="G52" s="8"/>
      <c r="H52" s="8"/>
      <c r="I52" s="8"/>
      <c r="J52" s="8"/>
      <c r="K52" s="8"/>
      <c r="L52" s="8"/>
      <c r="M52" s="8"/>
      <c r="O52" s="8"/>
      <c r="P52" s="8"/>
      <c r="Q52" s="8"/>
      <c r="R52" s="8"/>
      <c r="S52" s="8"/>
      <c r="T52" s="8"/>
      <c r="U52" s="8"/>
      <c r="V52" s="32">
        <v>1</v>
      </c>
      <c r="W52" s="8"/>
      <c r="X52" s="8"/>
      <c r="Y52" s="8"/>
      <c r="Z52" s="8"/>
      <c r="AA52" s="8"/>
      <c r="AB52" s="8"/>
      <c r="AC52" s="8"/>
      <c r="AD52" s="14">
        <f>0/2</f>
        <v>0</v>
      </c>
      <c r="AE52" s="14">
        <v>1</v>
      </c>
      <c r="AF52" s="12"/>
    </row>
    <row r="53" spans="1:32" ht="78" customHeight="1" x14ac:dyDescent="0.25">
      <c r="A53" s="67"/>
      <c r="B53" s="43" t="s">
        <v>241</v>
      </c>
      <c r="C53" s="30" t="s">
        <v>68</v>
      </c>
      <c r="D53" s="30" t="s">
        <v>43</v>
      </c>
      <c r="E53" s="30" t="s">
        <v>242</v>
      </c>
      <c r="F53" s="8"/>
      <c r="G53" s="8"/>
      <c r="H53" s="8"/>
      <c r="I53" s="8"/>
      <c r="J53" s="8"/>
      <c r="K53" s="8"/>
      <c r="L53" s="8"/>
      <c r="M53" s="8"/>
      <c r="N53" s="8"/>
      <c r="O53" s="8"/>
      <c r="P53" s="8"/>
      <c r="Q53" s="8"/>
      <c r="R53" s="8"/>
      <c r="S53" s="8"/>
      <c r="T53" s="8"/>
      <c r="U53" s="8"/>
      <c r="V53" s="8"/>
      <c r="W53" s="8"/>
      <c r="X53" s="8"/>
      <c r="Y53" s="8"/>
      <c r="Z53" s="32">
        <v>1</v>
      </c>
      <c r="AA53" s="8"/>
      <c r="AB53" s="8"/>
      <c r="AC53" s="8"/>
      <c r="AD53" s="14">
        <f>0/2</f>
        <v>0</v>
      </c>
      <c r="AE53" s="14">
        <v>1</v>
      </c>
      <c r="AF53" s="12"/>
    </row>
    <row r="54" spans="1:32" ht="78" customHeight="1" x14ac:dyDescent="0.25">
      <c r="A54" s="66"/>
      <c r="B54" s="43" t="s">
        <v>243</v>
      </c>
      <c r="C54" s="30" t="s">
        <v>244</v>
      </c>
      <c r="D54" s="30" t="s">
        <v>43</v>
      </c>
      <c r="E54" s="30" t="s">
        <v>245</v>
      </c>
      <c r="F54" s="8"/>
      <c r="G54" s="8"/>
      <c r="H54" s="8"/>
      <c r="I54" s="8"/>
      <c r="J54" s="8"/>
      <c r="K54" s="8"/>
      <c r="L54" s="8"/>
      <c r="M54" s="8"/>
      <c r="N54" s="32">
        <v>1</v>
      </c>
      <c r="O54" s="8"/>
      <c r="P54" s="8"/>
      <c r="Q54" s="8"/>
      <c r="R54" s="8"/>
      <c r="S54" s="8"/>
      <c r="T54" s="8"/>
      <c r="U54" s="8"/>
      <c r="V54" s="8"/>
      <c r="W54" s="8"/>
      <c r="X54" s="8"/>
      <c r="Y54" s="8"/>
      <c r="Z54" s="8"/>
      <c r="AA54" s="8"/>
      <c r="AB54" s="8"/>
      <c r="AC54" s="8"/>
      <c r="AD54" s="14">
        <f>1/12</f>
        <v>8.3333333333333329E-2</v>
      </c>
      <c r="AE54" s="14">
        <v>1</v>
      </c>
      <c r="AF54" s="12"/>
    </row>
    <row r="55" spans="1:32" ht="89.25" customHeight="1" x14ac:dyDescent="0.25">
      <c r="A55" s="67"/>
      <c r="B55" s="31" t="s">
        <v>123</v>
      </c>
      <c r="C55" s="30" t="s">
        <v>124</v>
      </c>
      <c r="D55" s="30" t="s">
        <v>125</v>
      </c>
      <c r="E55" s="30" t="s">
        <v>215</v>
      </c>
      <c r="F55" s="32">
        <v>1</v>
      </c>
      <c r="G55" s="64">
        <v>1</v>
      </c>
      <c r="H55" s="32">
        <v>1</v>
      </c>
      <c r="I55" s="64">
        <v>1</v>
      </c>
      <c r="J55" s="32">
        <v>1</v>
      </c>
      <c r="K55" s="8"/>
      <c r="L55" s="32">
        <v>1</v>
      </c>
      <c r="M55" s="8"/>
      <c r="N55" s="32">
        <v>1</v>
      </c>
      <c r="O55" s="8"/>
      <c r="P55" s="32">
        <v>1</v>
      </c>
      <c r="Q55" s="8"/>
      <c r="R55" s="32">
        <v>1</v>
      </c>
      <c r="S55" s="8"/>
      <c r="T55" s="32">
        <v>1</v>
      </c>
      <c r="U55" s="8"/>
      <c r="V55" s="32">
        <v>1</v>
      </c>
      <c r="W55" s="8"/>
      <c r="X55" s="32">
        <v>1</v>
      </c>
      <c r="Y55" s="8"/>
      <c r="Z55" s="32">
        <v>1</v>
      </c>
      <c r="AA55" s="8"/>
      <c r="AB55" s="32">
        <v>1</v>
      </c>
      <c r="AC55" s="8"/>
      <c r="AD55" s="14">
        <f>1/12</f>
        <v>8.3333333333333329E-2</v>
      </c>
      <c r="AE55" s="14">
        <v>1</v>
      </c>
      <c r="AF55" s="12"/>
    </row>
    <row r="56" spans="1:32" ht="89.25" customHeight="1" x14ac:dyDescent="0.25">
      <c r="A56" s="67"/>
      <c r="B56" s="31" t="s">
        <v>126</v>
      </c>
      <c r="C56" s="30" t="s">
        <v>127</v>
      </c>
      <c r="D56" s="30" t="s">
        <v>128</v>
      </c>
      <c r="E56" s="56" t="s">
        <v>129</v>
      </c>
      <c r="F56" s="32">
        <v>1</v>
      </c>
      <c r="G56" s="64">
        <v>1</v>
      </c>
      <c r="H56" s="32">
        <v>1</v>
      </c>
      <c r="I56" s="64">
        <v>1</v>
      </c>
      <c r="J56" s="32">
        <v>1</v>
      </c>
      <c r="K56" s="8"/>
      <c r="L56" s="32">
        <v>1</v>
      </c>
      <c r="M56" s="8"/>
      <c r="N56" s="32">
        <v>1</v>
      </c>
      <c r="O56" s="8"/>
      <c r="P56" s="32">
        <v>1</v>
      </c>
      <c r="Q56" s="8"/>
      <c r="R56" s="32">
        <v>1</v>
      </c>
      <c r="S56" s="8"/>
      <c r="T56" s="32">
        <v>1</v>
      </c>
      <c r="U56" s="8"/>
      <c r="V56" s="32">
        <v>1</v>
      </c>
      <c r="W56" s="8"/>
      <c r="X56" s="32">
        <v>1</v>
      </c>
      <c r="Y56" s="8"/>
      <c r="Z56" s="32">
        <v>1</v>
      </c>
      <c r="AA56" s="8"/>
      <c r="AB56" s="32">
        <v>1</v>
      </c>
      <c r="AC56" s="8"/>
      <c r="AD56" s="14">
        <f>0/6</f>
        <v>0</v>
      </c>
      <c r="AE56" s="14">
        <v>1</v>
      </c>
      <c r="AF56" s="12"/>
    </row>
    <row r="57" spans="1:32" ht="89.25" customHeight="1" x14ac:dyDescent="0.25">
      <c r="A57" s="67"/>
      <c r="B57" s="31" t="s">
        <v>130</v>
      </c>
      <c r="C57" s="30" t="s">
        <v>131</v>
      </c>
      <c r="D57" s="30" t="s">
        <v>43</v>
      </c>
      <c r="E57" s="30" t="s">
        <v>132</v>
      </c>
      <c r="F57" s="32">
        <v>1</v>
      </c>
      <c r="G57" s="64">
        <v>1</v>
      </c>
      <c r="H57" s="32">
        <v>1</v>
      </c>
      <c r="I57" s="64">
        <v>1</v>
      </c>
      <c r="J57" s="32">
        <v>1</v>
      </c>
      <c r="K57" s="8"/>
      <c r="L57" s="32">
        <v>1</v>
      </c>
      <c r="M57" s="8"/>
      <c r="N57" s="32">
        <v>1</v>
      </c>
      <c r="O57" s="8"/>
      <c r="P57" s="32">
        <v>1</v>
      </c>
      <c r="Q57" s="8"/>
      <c r="R57" s="32">
        <v>1</v>
      </c>
      <c r="S57" s="8"/>
      <c r="T57" s="32">
        <v>1</v>
      </c>
      <c r="U57" s="8"/>
      <c r="V57" s="32">
        <v>1</v>
      </c>
      <c r="W57" s="8"/>
      <c r="X57" s="32">
        <v>1</v>
      </c>
      <c r="Y57" s="8"/>
      <c r="Z57" s="32">
        <v>1</v>
      </c>
      <c r="AA57" s="8"/>
      <c r="AB57" s="32">
        <v>1</v>
      </c>
      <c r="AC57" s="8"/>
      <c r="AD57" s="14">
        <f>0/1</f>
        <v>0</v>
      </c>
      <c r="AE57" s="14">
        <v>1</v>
      </c>
      <c r="AF57" s="12"/>
    </row>
    <row r="58" spans="1:32" ht="126.75" customHeight="1" x14ac:dyDescent="0.25">
      <c r="A58" s="67"/>
      <c r="B58" s="31" t="s">
        <v>133</v>
      </c>
      <c r="C58" s="30" t="s">
        <v>216</v>
      </c>
      <c r="D58" s="30" t="s">
        <v>49</v>
      </c>
      <c r="E58" s="30" t="s">
        <v>134</v>
      </c>
      <c r="F58" s="32">
        <v>1</v>
      </c>
      <c r="G58" s="64">
        <v>1</v>
      </c>
      <c r="H58" s="32">
        <v>1</v>
      </c>
      <c r="I58" s="64">
        <v>1</v>
      </c>
      <c r="J58" s="32">
        <v>1</v>
      </c>
      <c r="K58" s="8"/>
      <c r="L58" s="32">
        <v>1</v>
      </c>
      <c r="M58" s="8"/>
      <c r="N58" s="32">
        <v>1</v>
      </c>
      <c r="O58" s="8"/>
      <c r="P58" s="32">
        <v>1</v>
      </c>
      <c r="Q58" s="8"/>
      <c r="R58" s="32">
        <v>1</v>
      </c>
      <c r="S58" s="8"/>
      <c r="T58" s="32">
        <v>1</v>
      </c>
      <c r="U58" s="8"/>
      <c r="V58" s="32">
        <v>1</v>
      </c>
      <c r="W58" s="8"/>
      <c r="X58" s="32">
        <v>1</v>
      </c>
      <c r="Y58" s="8"/>
      <c r="Z58" s="32">
        <v>1</v>
      </c>
      <c r="AA58" s="8"/>
      <c r="AB58" s="32">
        <v>1</v>
      </c>
      <c r="AC58" s="8"/>
      <c r="AD58" s="14">
        <f>0/12</f>
        <v>0</v>
      </c>
      <c r="AE58" s="14">
        <v>1</v>
      </c>
      <c r="AF58" s="12"/>
    </row>
    <row r="59" spans="1:32" ht="89.25" customHeight="1" x14ac:dyDescent="0.25">
      <c r="A59" s="67"/>
      <c r="B59" s="31" t="s">
        <v>135</v>
      </c>
      <c r="C59" s="30" t="s">
        <v>131</v>
      </c>
      <c r="D59" s="30" t="s">
        <v>49</v>
      </c>
      <c r="E59" s="30" t="s">
        <v>136</v>
      </c>
      <c r="F59" s="32">
        <v>1</v>
      </c>
      <c r="G59" s="64">
        <v>1</v>
      </c>
      <c r="H59" s="32">
        <v>1</v>
      </c>
      <c r="I59" s="64">
        <v>1</v>
      </c>
      <c r="J59" s="32">
        <v>1</v>
      </c>
      <c r="K59" s="8"/>
      <c r="L59" s="32">
        <v>1</v>
      </c>
      <c r="M59" s="8"/>
      <c r="N59" s="32">
        <v>1</v>
      </c>
      <c r="O59" s="8"/>
      <c r="P59" s="32">
        <v>1</v>
      </c>
      <c r="Q59" s="8"/>
      <c r="R59" s="32">
        <v>1</v>
      </c>
      <c r="S59" s="8"/>
      <c r="T59" s="32">
        <v>1</v>
      </c>
      <c r="U59" s="8"/>
      <c r="V59" s="32">
        <v>1</v>
      </c>
      <c r="W59" s="8"/>
      <c r="X59" s="32">
        <v>1</v>
      </c>
      <c r="Y59" s="8"/>
      <c r="Z59" s="32">
        <v>1</v>
      </c>
      <c r="AA59" s="8"/>
      <c r="AB59" s="32">
        <v>1</v>
      </c>
      <c r="AC59" s="8"/>
      <c r="AD59" s="14">
        <f>1/9</f>
        <v>0.1111111111111111</v>
      </c>
      <c r="AE59" s="14">
        <v>1</v>
      </c>
      <c r="AF59" s="12"/>
    </row>
    <row r="60" spans="1:32" ht="89.25" customHeight="1" x14ac:dyDescent="0.25">
      <c r="A60" s="67"/>
      <c r="B60" s="31" t="s">
        <v>246</v>
      </c>
      <c r="C60" s="30" t="s">
        <v>137</v>
      </c>
      <c r="D60" s="30" t="s">
        <v>43</v>
      </c>
      <c r="E60" s="30" t="s">
        <v>247</v>
      </c>
      <c r="F60" s="8"/>
      <c r="G60" s="8"/>
      <c r="H60" s="32">
        <v>1</v>
      </c>
      <c r="I60" s="64">
        <v>1</v>
      </c>
      <c r="J60" s="8"/>
      <c r="K60" s="8"/>
      <c r="L60" s="8"/>
      <c r="M60" s="8"/>
      <c r="N60" s="8"/>
      <c r="O60" s="8"/>
      <c r="P60" s="8"/>
      <c r="Q60" s="8"/>
      <c r="R60" s="8"/>
      <c r="S60" s="8"/>
      <c r="T60" s="8"/>
      <c r="U60" s="8"/>
      <c r="V60" s="8"/>
      <c r="W60" s="8"/>
      <c r="X60" s="8"/>
      <c r="Y60" s="8"/>
      <c r="Z60" s="8"/>
      <c r="AA60" s="8"/>
      <c r="AB60" s="8"/>
      <c r="AC60" s="8"/>
      <c r="AD60" s="14">
        <f>0/1</f>
        <v>0</v>
      </c>
      <c r="AE60" s="14">
        <v>1</v>
      </c>
      <c r="AF60" s="12"/>
    </row>
    <row r="61" spans="1:32" ht="89.25" customHeight="1" x14ac:dyDescent="0.25">
      <c r="A61" s="67"/>
      <c r="B61" s="31" t="s">
        <v>138</v>
      </c>
      <c r="C61" s="30" t="s">
        <v>217</v>
      </c>
      <c r="D61" s="30" t="s">
        <v>49</v>
      </c>
      <c r="E61" s="30" t="s">
        <v>218</v>
      </c>
      <c r="F61" s="32">
        <v>1</v>
      </c>
      <c r="G61" s="64">
        <v>1</v>
      </c>
      <c r="H61" s="32">
        <v>1</v>
      </c>
      <c r="I61" s="64">
        <v>1</v>
      </c>
      <c r="J61" s="32">
        <v>1</v>
      </c>
      <c r="K61" s="8"/>
      <c r="L61" s="32">
        <v>1</v>
      </c>
      <c r="M61" s="8"/>
      <c r="N61" s="32">
        <v>1</v>
      </c>
      <c r="O61" s="8"/>
      <c r="P61" s="32">
        <v>1</v>
      </c>
      <c r="Q61" s="8"/>
      <c r="R61" s="32">
        <v>1</v>
      </c>
      <c r="S61" s="8"/>
      <c r="T61" s="32">
        <v>1</v>
      </c>
      <c r="U61" s="8"/>
      <c r="V61" s="32">
        <v>1</v>
      </c>
      <c r="W61" s="8"/>
      <c r="X61" s="32">
        <v>1</v>
      </c>
      <c r="Y61" s="8"/>
      <c r="Z61" s="32">
        <v>1</v>
      </c>
      <c r="AA61" s="8"/>
      <c r="AB61" s="32">
        <v>1</v>
      </c>
      <c r="AC61" s="8"/>
      <c r="AD61" s="14">
        <f>0/12</f>
        <v>0</v>
      </c>
      <c r="AE61" s="14">
        <v>1</v>
      </c>
      <c r="AF61" s="12"/>
    </row>
    <row r="62" spans="1:32" ht="89.25" customHeight="1" x14ac:dyDescent="0.25">
      <c r="A62" s="67"/>
      <c r="B62" s="31" t="s">
        <v>139</v>
      </c>
      <c r="C62" s="30" t="s">
        <v>68</v>
      </c>
      <c r="D62" s="30" t="s">
        <v>112</v>
      </c>
      <c r="E62" s="30" t="s">
        <v>140</v>
      </c>
      <c r="F62" s="32">
        <v>1</v>
      </c>
      <c r="G62" s="64">
        <v>1</v>
      </c>
      <c r="H62" s="32">
        <v>1</v>
      </c>
      <c r="I62" s="64">
        <v>1</v>
      </c>
      <c r="J62" s="32">
        <v>1</v>
      </c>
      <c r="K62" s="8"/>
      <c r="L62" s="32">
        <v>1</v>
      </c>
      <c r="M62" s="8"/>
      <c r="N62" s="32">
        <v>1</v>
      </c>
      <c r="O62" s="8"/>
      <c r="P62" s="32">
        <v>1</v>
      </c>
      <c r="Q62" s="8"/>
      <c r="R62" s="32">
        <v>1</v>
      </c>
      <c r="S62" s="8"/>
      <c r="T62" s="32">
        <v>1</v>
      </c>
      <c r="U62" s="8"/>
      <c r="V62" s="32">
        <v>1</v>
      </c>
      <c r="W62" s="8"/>
      <c r="X62" s="32">
        <v>1</v>
      </c>
      <c r="Y62" s="8"/>
      <c r="Z62" s="32">
        <v>1</v>
      </c>
      <c r="AA62" s="8"/>
      <c r="AB62" s="32">
        <v>1</v>
      </c>
      <c r="AC62" s="8"/>
      <c r="AD62" s="14">
        <f>0/12</f>
        <v>0</v>
      </c>
      <c r="AE62" s="14">
        <v>1</v>
      </c>
      <c r="AF62" s="12"/>
    </row>
    <row r="63" spans="1:32" ht="89.25" customHeight="1" x14ac:dyDescent="0.25">
      <c r="A63" s="67"/>
      <c r="B63" s="31" t="s">
        <v>248</v>
      </c>
      <c r="C63" s="30" t="s">
        <v>249</v>
      </c>
      <c r="D63" s="30" t="s">
        <v>43</v>
      </c>
      <c r="E63" s="30" t="s">
        <v>141</v>
      </c>
      <c r="F63" s="8"/>
      <c r="G63" s="8"/>
      <c r="H63" s="8"/>
      <c r="I63" s="8"/>
      <c r="J63" s="8"/>
      <c r="K63" s="8"/>
      <c r="L63" s="8"/>
      <c r="M63" s="8"/>
      <c r="N63" s="8"/>
      <c r="O63" s="8"/>
      <c r="P63" s="32">
        <v>1</v>
      </c>
      <c r="Q63" s="8"/>
      <c r="R63" s="8"/>
      <c r="S63" s="8"/>
      <c r="T63" s="8"/>
      <c r="U63" s="8"/>
      <c r="V63" s="8"/>
      <c r="W63" s="8"/>
      <c r="X63" s="8"/>
      <c r="Y63" s="8"/>
      <c r="Z63" s="8"/>
      <c r="AA63" s="8"/>
      <c r="AB63" s="8"/>
      <c r="AC63" s="8"/>
      <c r="AD63" s="14">
        <f>0/4</f>
        <v>0</v>
      </c>
      <c r="AE63" s="14">
        <v>1</v>
      </c>
      <c r="AF63" s="12"/>
    </row>
    <row r="64" spans="1:32" ht="164.25" customHeight="1" x14ac:dyDescent="0.25">
      <c r="A64" s="68"/>
      <c r="B64" s="31" t="s">
        <v>250</v>
      </c>
      <c r="C64" s="30" t="s">
        <v>142</v>
      </c>
      <c r="D64" s="30" t="s">
        <v>90</v>
      </c>
      <c r="E64" s="30" t="s">
        <v>251</v>
      </c>
      <c r="F64" s="8"/>
      <c r="G64" s="8"/>
      <c r="H64" s="8"/>
      <c r="I64" s="8"/>
      <c r="J64" s="8"/>
      <c r="K64" s="8"/>
      <c r="L64" s="8"/>
      <c r="M64" s="8"/>
      <c r="N64" s="8"/>
      <c r="O64" s="8"/>
      <c r="P64" s="32">
        <v>1</v>
      </c>
      <c r="Q64" s="8"/>
      <c r="R64" s="8"/>
      <c r="S64" s="8"/>
      <c r="T64" s="8"/>
      <c r="U64" s="8"/>
      <c r="V64" s="8"/>
      <c r="W64" s="8"/>
      <c r="X64" s="8"/>
      <c r="Y64" s="8"/>
      <c r="Z64" s="8"/>
      <c r="AA64" s="8"/>
      <c r="AB64" s="8"/>
      <c r="AC64" s="8"/>
      <c r="AD64" s="14">
        <f>0/11</f>
        <v>0</v>
      </c>
      <c r="AE64" s="14">
        <v>1</v>
      </c>
      <c r="AF64" s="12"/>
    </row>
    <row r="65" spans="1:32" ht="89.25" customHeight="1" x14ac:dyDescent="0.25">
      <c r="A65" s="67" t="s">
        <v>143</v>
      </c>
      <c r="B65" s="31" t="s">
        <v>144</v>
      </c>
      <c r="C65" s="30" t="s">
        <v>68</v>
      </c>
      <c r="D65" s="30" t="s">
        <v>43</v>
      </c>
      <c r="E65" s="30" t="s">
        <v>145</v>
      </c>
      <c r="F65" s="32">
        <v>1</v>
      </c>
      <c r="G65" s="64">
        <v>1</v>
      </c>
      <c r="H65" s="32">
        <v>1</v>
      </c>
      <c r="I65" s="64">
        <v>1</v>
      </c>
      <c r="J65" s="32">
        <v>1</v>
      </c>
      <c r="K65" s="8"/>
      <c r="L65" s="32">
        <v>1</v>
      </c>
      <c r="M65" s="8"/>
      <c r="N65" s="32">
        <v>1</v>
      </c>
      <c r="O65" s="8"/>
      <c r="P65" s="32">
        <v>1</v>
      </c>
      <c r="Q65" s="8"/>
      <c r="R65" s="32">
        <v>1</v>
      </c>
      <c r="S65" s="8"/>
      <c r="T65" s="32">
        <v>1</v>
      </c>
      <c r="U65" s="8"/>
      <c r="V65" s="32">
        <v>1</v>
      </c>
      <c r="W65" s="8"/>
      <c r="X65" s="32">
        <v>1</v>
      </c>
      <c r="Y65" s="8"/>
      <c r="Z65" s="32">
        <v>1</v>
      </c>
      <c r="AA65" s="8"/>
      <c r="AB65" s="32">
        <v>1</v>
      </c>
      <c r="AC65" s="8"/>
      <c r="AD65" s="14">
        <v>0</v>
      </c>
      <c r="AE65" s="14">
        <v>1</v>
      </c>
      <c r="AF65" s="12"/>
    </row>
    <row r="66" spans="1:32" ht="89.25" customHeight="1" x14ac:dyDescent="0.25">
      <c r="A66" s="67"/>
      <c r="B66" s="31" t="s">
        <v>146</v>
      </c>
      <c r="C66" s="30" t="s">
        <v>68</v>
      </c>
      <c r="D66" s="30" t="s">
        <v>43</v>
      </c>
      <c r="E66" s="30" t="s">
        <v>145</v>
      </c>
      <c r="F66" s="8"/>
      <c r="G66" s="8"/>
      <c r="H66" s="8"/>
      <c r="I66" s="8"/>
      <c r="J66" s="8"/>
      <c r="K66" s="8"/>
      <c r="L66" s="8"/>
      <c r="M66" s="8"/>
      <c r="N66" s="8"/>
      <c r="O66" s="8"/>
      <c r="P66" s="8"/>
      <c r="Q66" s="8"/>
      <c r="R66" s="8"/>
      <c r="S66" s="8"/>
      <c r="T66" s="8"/>
      <c r="U66" s="8"/>
      <c r="V66" s="8"/>
      <c r="W66" s="8"/>
      <c r="X66" s="32">
        <v>1</v>
      </c>
      <c r="Y66" s="8"/>
      <c r="Z66" s="8"/>
      <c r="AA66" s="8"/>
      <c r="AB66" s="8"/>
      <c r="AC66" s="8"/>
      <c r="AD66" s="14">
        <v>1</v>
      </c>
      <c r="AE66" s="14">
        <v>1</v>
      </c>
      <c r="AF66" s="12"/>
    </row>
    <row r="67" spans="1:32" ht="89.25" customHeight="1" x14ac:dyDescent="0.25">
      <c r="A67" s="67"/>
      <c r="B67" s="31" t="s">
        <v>147</v>
      </c>
      <c r="C67" s="30" t="s">
        <v>68</v>
      </c>
      <c r="D67" s="30" t="s">
        <v>43</v>
      </c>
      <c r="E67" s="30" t="s">
        <v>145</v>
      </c>
      <c r="F67" s="8"/>
      <c r="G67" s="8"/>
      <c r="H67" s="8"/>
      <c r="I67" s="8"/>
      <c r="J67" s="8"/>
      <c r="K67" s="8"/>
      <c r="L67" s="8"/>
      <c r="M67" s="8"/>
      <c r="N67" s="8"/>
      <c r="O67" s="8"/>
      <c r="P67" s="8"/>
      <c r="Q67" s="8"/>
      <c r="R67" s="8"/>
      <c r="S67" s="8"/>
      <c r="T67" s="8"/>
      <c r="U67" s="8"/>
      <c r="V67" s="8"/>
      <c r="W67" s="8"/>
      <c r="X67" s="32">
        <v>1</v>
      </c>
      <c r="Y67" s="8"/>
      <c r="Z67" s="8"/>
      <c r="AA67" s="8"/>
      <c r="AB67" s="8"/>
      <c r="AC67" s="8"/>
      <c r="AD67" s="14">
        <v>0</v>
      </c>
      <c r="AE67" s="14">
        <v>1</v>
      </c>
      <c r="AF67" s="12"/>
    </row>
    <row r="68" spans="1:32" ht="89.25" customHeight="1" x14ac:dyDescent="0.25">
      <c r="A68" s="66" t="s">
        <v>148</v>
      </c>
      <c r="B68" s="31" t="s">
        <v>149</v>
      </c>
      <c r="C68" s="30" t="s">
        <v>150</v>
      </c>
      <c r="D68" s="30" t="s">
        <v>43</v>
      </c>
      <c r="E68" s="30" t="s">
        <v>145</v>
      </c>
      <c r="F68" s="8"/>
      <c r="G68" s="8"/>
      <c r="H68" s="8"/>
      <c r="I68" s="8"/>
      <c r="J68" s="8"/>
      <c r="K68" s="8"/>
      <c r="L68" s="8"/>
      <c r="M68" s="8"/>
      <c r="N68" s="8"/>
      <c r="O68" s="8"/>
      <c r="P68" s="32">
        <v>1</v>
      </c>
      <c r="Q68" s="8"/>
      <c r="R68" s="8"/>
      <c r="S68" s="8"/>
      <c r="T68" s="8"/>
      <c r="U68" s="8"/>
      <c r="V68" s="32">
        <v>1</v>
      </c>
      <c r="W68" s="8"/>
      <c r="X68" s="8"/>
      <c r="Y68" s="8"/>
      <c r="Z68" s="32">
        <v>1</v>
      </c>
      <c r="AA68" s="8"/>
      <c r="AB68" s="8"/>
      <c r="AC68" s="8"/>
      <c r="AD68" s="14">
        <v>1</v>
      </c>
      <c r="AE68" s="14">
        <v>1</v>
      </c>
      <c r="AF68" s="12"/>
    </row>
    <row r="69" spans="1:32" ht="89.25" customHeight="1" x14ac:dyDescent="0.25">
      <c r="A69" s="67"/>
      <c r="B69" s="31" t="s">
        <v>151</v>
      </c>
      <c r="C69" s="30" t="s">
        <v>68</v>
      </c>
      <c r="D69" s="30" t="s">
        <v>152</v>
      </c>
      <c r="E69" s="30" t="s">
        <v>132</v>
      </c>
      <c r="F69" s="8"/>
      <c r="G69" s="8"/>
      <c r="H69" s="8"/>
      <c r="I69" s="8"/>
      <c r="J69" s="8"/>
      <c r="K69" s="8"/>
      <c r="L69" s="8"/>
      <c r="M69" s="8"/>
      <c r="N69" s="8"/>
      <c r="O69" s="8"/>
      <c r="P69" s="32">
        <v>1</v>
      </c>
      <c r="Q69" s="8"/>
      <c r="R69" s="8"/>
      <c r="S69" s="8"/>
      <c r="T69" s="8"/>
      <c r="U69" s="8"/>
      <c r="V69" s="32">
        <v>1</v>
      </c>
      <c r="W69" s="8"/>
      <c r="X69" s="8"/>
      <c r="Y69" s="8"/>
      <c r="Z69" s="32">
        <v>1</v>
      </c>
      <c r="AA69" s="8"/>
      <c r="AB69" s="8"/>
      <c r="AC69" s="8"/>
      <c r="AD69" s="14">
        <v>1</v>
      </c>
      <c r="AE69" s="14">
        <v>1</v>
      </c>
      <c r="AF69" s="12"/>
    </row>
    <row r="70" spans="1:32" ht="89.25" customHeight="1" x14ac:dyDescent="0.25">
      <c r="A70" s="67"/>
      <c r="B70" s="31" t="s">
        <v>153</v>
      </c>
      <c r="C70" s="30" t="s">
        <v>154</v>
      </c>
      <c r="D70" s="30" t="s">
        <v>49</v>
      </c>
      <c r="E70" s="30" t="s">
        <v>155</v>
      </c>
      <c r="F70" s="8"/>
      <c r="G70" s="8"/>
      <c r="H70" s="8"/>
      <c r="I70" s="8"/>
      <c r="J70" s="32">
        <v>1</v>
      </c>
      <c r="K70" s="8"/>
      <c r="L70" s="8"/>
      <c r="M70" s="8"/>
      <c r="N70" s="8"/>
      <c r="O70" s="8"/>
      <c r="P70" s="8"/>
      <c r="Q70" s="8"/>
      <c r="R70" s="8"/>
      <c r="S70" s="8"/>
      <c r="T70" s="8"/>
      <c r="U70" s="8"/>
      <c r="V70" s="8"/>
      <c r="W70" s="8"/>
      <c r="X70" s="8"/>
      <c r="Y70" s="8"/>
      <c r="Z70" s="8"/>
      <c r="AA70" s="8"/>
      <c r="AB70" s="8"/>
      <c r="AC70" s="8"/>
      <c r="AD70" s="14">
        <f>1/8</f>
        <v>0.125</v>
      </c>
      <c r="AE70" s="14">
        <v>1</v>
      </c>
      <c r="AF70" s="12"/>
    </row>
    <row r="71" spans="1:32" ht="89.25" customHeight="1" x14ac:dyDescent="0.25">
      <c r="A71" s="67"/>
      <c r="B71" s="31" t="s">
        <v>252</v>
      </c>
      <c r="C71" s="30" t="s">
        <v>102</v>
      </c>
      <c r="D71" s="30" t="s">
        <v>79</v>
      </c>
      <c r="E71" s="30" t="s">
        <v>156</v>
      </c>
      <c r="F71" s="8"/>
      <c r="G71" s="8"/>
      <c r="H71" s="8"/>
      <c r="I71" s="8"/>
      <c r="J71" s="8"/>
      <c r="K71" s="8"/>
      <c r="L71" s="8"/>
      <c r="M71" s="8"/>
      <c r="N71" s="8"/>
      <c r="O71" s="8"/>
      <c r="P71" s="8"/>
      <c r="Q71" s="8"/>
      <c r="R71" s="32">
        <v>1</v>
      </c>
      <c r="S71" s="8"/>
      <c r="T71" s="8"/>
      <c r="U71" s="8"/>
      <c r="V71" s="8"/>
      <c r="W71" s="8"/>
      <c r="X71" s="8"/>
      <c r="Y71" s="8"/>
      <c r="Z71" s="8"/>
      <c r="AA71" s="8"/>
      <c r="AB71" s="8"/>
      <c r="AC71" s="8"/>
      <c r="AD71" s="14">
        <f>1/8</f>
        <v>0.125</v>
      </c>
      <c r="AE71" s="14">
        <v>1</v>
      </c>
      <c r="AF71" s="12"/>
    </row>
    <row r="72" spans="1:32" ht="89.25" customHeight="1" x14ac:dyDescent="0.25">
      <c r="A72" s="58" t="s">
        <v>157</v>
      </c>
      <c r="B72" s="31" t="s">
        <v>158</v>
      </c>
      <c r="C72" s="30" t="s">
        <v>115</v>
      </c>
      <c r="D72" s="30" t="s">
        <v>58</v>
      </c>
      <c r="E72" s="30" t="s">
        <v>159</v>
      </c>
      <c r="F72" s="8"/>
      <c r="G72" s="8"/>
      <c r="H72" s="8"/>
      <c r="I72" s="8"/>
      <c r="J72" s="8"/>
      <c r="K72" s="8"/>
      <c r="L72" s="32">
        <v>1</v>
      </c>
      <c r="M72" s="8"/>
      <c r="N72" s="8"/>
      <c r="O72" s="8"/>
      <c r="P72" s="8"/>
      <c r="Q72" s="8"/>
      <c r="R72" s="8"/>
      <c r="S72" s="8"/>
      <c r="T72" s="8"/>
      <c r="U72" s="8"/>
      <c r="V72" s="8"/>
      <c r="W72" s="8"/>
      <c r="X72" s="8"/>
      <c r="Y72" s="8"/>
      <c r="Z72" s="8"/>
      <c r="AA72" s="8"/>
      <c r="AB72" s="8"/>
      <c r="AC72" s="8"/>
      <c r="AD72" s="14">
        <v>1</v>
      </c>
      <c r="AE72" s="14">
        <v>1</v>
      </c>
      <c r="AF72" s="12"/>
    </row>
    <row r="73" spans="1:32" ht="89.25" customHeight="1" x14ac:dyDescent="0.25">
      <c r="A73" s="67" t="s">
        <v>66</v>
      </c>
      <c r="B73" s="31" t="s">
        <v>253</v>
      </c>
      <c r="C73" s="30" t="s">
        <v>68</v>
      </c>
      <c r="D73" s="30" t="s">
        <v>43</v>
      </c>
      <c r="E73" s="30" t="s">
        <v>160</v>
      </c>
      <c r="F73" s="8"/>
      <c r="G73" s="8"/>
      <c r="H73" s="8"/>
      <c r="I73" s="8"/>
      <c r="J73" s="8"/>
      <c r="K73" s="8"/>
      <c r="L73" s="8"/>
      <c r="M73" s="8"/>
      <c r="N73" s="8"/>
      <c r="O73" s="8"/>
      <c r="P73" s="8"/>
      <c r="Q73" s="8"/>
      <c r="R73" s="8"/>
      <c r="S73" s="8"/>
      <c r="T73" s="8"/>
      <c r="U73" s="8"/>
      <c r="V73" s="8"/>
      <c r="W73" s="8"/>
      <c r="X73" s="32">
        <v>1</v>
      </c>
      <c r="Y73" s="8"/>
      <c r="Z73" s="8"/>
      <c r="AA73" s="8"/>
      <c r="AB73" s="8"/>
      <c r="AC73" s="8"/>
      <c r="AD73" s="14">
        <f>2/6</f>
        <v>0.33333333333333331</v>
      </c>
      <c r="AE73" s="14">
        <v>1</v>
      </c>
      <c r="AF73" s="12"/>
    </row>
    <row r="74" spans="1:32" ht="89.25" customHeight="1" x14ac:dyDescent="0.25">
      <c r="A74" s="67"/>
      <c r="B74" s="31" t="s">
        <v>161</v>
      </c>
      <c r="C74" s="30" t="s">
        <v>162</v>
      </c>
      <c r="D74" s="30" t="s">
        <v>49</v>
      </c>
      <c r="E74" s="56" t="s">
        <v>163</v>
      </c>
      <c r="F74" s="8"/>
      <c r="G74" s="8"/>
      <c r="H74" s="8"/>
      <c r="I74" s="8"/>
      <c r="J74" s="32">
        <v>1</v>
      </c>
      <c r="K74" s="8"/>
      <c r="L74" s="8"/>
      <c r="M74" s="8"/>
      <c r="N74" s="32">
        <v>1</v>
      </c>
      <c r="O74" s="8"/>
      <c r="P74" s="8"/>
      <c r="Q74" s="8"/>
      <c r="R74" s="32">
        <v>1</v>
      </c>
      <c r="S74" s="8"/>
      <c r="T74" s="8"/>
      <c r="U74" s="8"/>
      <c r="V74" s="8"/>
      <c r="W74" s="8"/>
      <c r="X74" s="8"/>
      <c r="Y74" s="8"/>
      <c r="Z74" s="32">
        <v>1</v>
      </c>
      <c r="AA74" s="8"/>
      <c r="AB74" s="8"/>
      <c r="AC74" s="8"/>
      <c r="AD74" s="14">
        <f>0/12</f>
        <v>0</v>
      </c>
      <c r="AE74" s="14">
        <v>1</v>
      </c>
      <c r="AF74" s="12"/>
    </row>
    <row r="75" spans="1:32" ht="89.25" customHeight="1" x14ac:dyDescent="0.25">
      <c r="A75" s="67"/>
      <c r="B75" s="31" t="s">
        <v>164</v>
      </c>
      <c r="C75" s="30" t="s">
        <v>68</v>
      </c>
      <c r="D75" s="30" t="s">
        <v>128</v>
      </c>
      <c r="E75" s="30" t="s">
        <v>165</v>
      </c>
      <c r="F75" s="32">
        <v>1</v>
      </c>
      <c r="G75" s="64">
        <v>1</v>
      </c>
      <c r="H75" s="8"/>
      <c r="I75" s="8"/>
      <c r="J75" s="32">
        <v>1</v>
      </c>
      <c r="K75" s="8"/>
      <c r="L75" s="8"/>
      <c r="M75" s="8"/>
      <c r="N75" s="32">
        <v>1</v>
      </c>
      <c r="O75" s="8"/>
      <c r="P75" s="8"/>
      <c r="Q75" s="8"/>
      <c r="R75" s="32">
        <v>1</v>
      </c>
      <c r="S75" s="8"/>
      <c r="T75" s="8"/>
      <c r="U75" s="8"/>
      <c r="V75" s="32">
        <v>1</v>
      </c>
      <c r="W75" s="8"/>
      <c r="X75" s="8"/>
      <c r="Y75" s="8"/>
      <c r="Z75" s="32">
        <v>1</v>
      </c>
      <c r="AA75" s="8"/>
      <c r="AB75" s="8"/>
      <c r="AC75" s="8"/>
      <c r="AD75" s="14">
        <f>2/6</f>
        <v>0.33333333333333331</v>
      </c>
      <c r="AE75" s="14">
        <v>1</v>
      </c>
      <c r="AF75" s="12"/>
    </row>
    <row r="76" spans="1:32" ht="89.25" customHeight="1" x14ac:dyDescent="0.25">
      <c r="A76" s="67"/>
      <c r="B76" s="31" t="s">
        <v>166</v>
      </c>
      <c r="C76" s="30" t="s">
        <v>68</v>
      </c>
      <c r="D76" s="30" t="s">
        <v>49</v>
      </c>
      <c r="E76" s="30" t="s">
        <v>165</v>
      </c>
      <c r="F76" s="32">
        <v>1</v>
      </c>
      <c r="G76" s="64">
        <v>1</v>
      </c>
      <c r="H76" s="32">
        <v>1</v>
      </c>
      <c r="I76" s="64">
        <v>1</v>
      </c>
      <c r="J76" s="32">
        <v>1</v>
      </c>
      <c r="K76" s="8"/>
      <c r="L76" s="32">
        <v>1</v>
      </c>
      <c r="M76" s="8"/>
      <c r="N76" s="32">
        <v>1</v>
      </c>
      <c r="O76" s="8"/>
      <c r="P76" s="32">
        <v>1</v>
      </c>
      <c r="Q76" s="8"/>
      <c r="R76" s="32">
        <v>1</v>
      </c>
      <c r="S76" s="8"/>
      <c r="T76" s="32">
        <v>1</v>
      </c>
      <c r="U76" s="8"/>
      <c r="V76" s="32">
        <v>1</v>
      </c>
      <c r="W76" s="8"/>
      <c r="X76" s="32">
        <v>1</v>
      </c>
      <c r="Y76" s="8"/>
      <c r="Z76" s="32">
        <v>1</v>
      </c>
      <c r="AA76" s="8"/>
      <c r="AB76" s="32">
        <v>1</v>
      </c>
      <c r="AC76" s="8"/>
      <c r="AD76" s="14">
        <f>4/9</f>
        <v>0.44444444444444442</v>
      </c>
      <c r="AE76" s="14">
        <v>1</v>
      </c>
      <c r="AF76" s="12"/>
    </row>
    <row r="77" spans="1:32" ht="89.25" customHeight="1" x14ac:dyDescent="0.25">
      <c r="A77" s="67"/>
      <c r="B77" s="31" t="s">
        <v>167</v>
      </c>
      <c r="C77" s="30" t="s">
        <v>168</v>
      </c>
      <c r="D77" s="30" t="s">
        <v>43</v>
      </c>
      <c r="E77" s="30" t="s">
        <v>169</v>
      </c>
      <c r="F77" s="8"/>
      <c r="G77" s="8"/>
      <c r="H77" s="8"/>
      <c r="I77" s="8"/>
      <c r="J77" s="8"/>
      <c r="K77" s="8"/>
      <c r="L77" s="8"/>
      <c r="M77" s="8"/>
      <c r="N77" s="8"/>
      <c r="O77" s="8"/>
      <c r="P77" s="8"/>
      <c r="Q77" s="8"/>
      <c r="R77" s="8"/>
      <c r="S77" s="8"/>
      <c r="T77" s="8"/>
      <c r="U77" s="8"/>
      <c r="V77" s="32">
        <v>1</v>
      </c>
      <c r="W77" s="8"/>
      <c r="X77" s="8"/>
      <c r="Y77" s="8"/>
      <c r="Z77" s="8"/>
      <c r="AA77" s="8"/>
      <c r="AB77" s="8"/>
      <c r="AC77" s="8"/>
      <c r="AD77" s="14">
        <f t="shared" ref="AD77:AD80" si="1">0/1</f>
        <v>0</v>
      </c>
      <c r="AE77" s="14">
        <v>1</v>
      </c>
      <c r="AF77" s="12"/>
    </row>
    <row r="78" spans="1:32" ht="89.25" customHeight="1" x14ac:dyDescent="0.25">
      <c r="A78" s="66" t="s">
        <v>170</v>
      </c>
      <c r="B78" s="31" t="s">
        <v>171</v>
      </c>
      <c r="C78" s="30" t="s">
        <v>172</v>
      </c>
      <c r="D78" s="30" t="s">
        <v>79</v>
      </c>
      <c r="E78" s="30" t="s">
        <v>173</v>
      </c>
      <c r="F78" s="8"/>
      <c r="G78" s="8"/>
      <c r="H78" s="8"/>
      <c r="I78" s="8"/>
      <c r="J78" s="8"/>
      <c r="K78" s="8"/>
      <c r="L78" s="8"/>
      <c r="M78" s="8"/>
      <c r="N78" s="32">
        <v>1</v>
      </c>
      <c r="O78" s="8"/>
      <c r="P78" s="8"/>
      <c r="Q78" s="8"/>
      <c r="R78" s="8"/>
      <c r="S78" s="8"/>
      <c r="T78" s="8"/>
      <c r="U78" s="8"/>
      <c r="V78" s="32">
        <v>1</v>
      </c>
      <c r="W78" s="8"/>
      <c r="X78" s="8"/>
      <c r="Y78" s="8"/>
      <c r="Z78" s="8"/>
      <c r="AA78" s="8"/>
      <c r="AB78" s="8"/>
      <c r="AC78" s="8"/>
      <c r="AD78" s="14">
        <f t="shared" si="1"/>
        <v>0</v>
      </c>
      <c r="AE78" s="14">
        <v>1</v>
      </c>
      <c r="AF78" s="12"/>
    </row>
    <row r="79" spans="1:32" ht="99.75" customHeight="1" x14ac:dyDescent="0.25">
      <c r="A79" s="67"/>
      <c r="B79" s="31" t="s">
        <v>174</v>
      </c>
      <c r="C79" s="30" t="s">
        <v>175</v>
      </c>
      <c r="D79" s="30" t="s">
        <v>58</v>
      </c>
      <c r="E79" s="30" t="s">
        <v>173</v>
      </c>
      <c r="F79" s="8"/>
      <c r="G79" s="8"/>
      <c r="H79" s="8"/>
      <c r="I79" s="8"/>
      <c r="J79" s="8"/>
      <c r="K79" s="8"/>
      <c r="L79" s="8"/>
      <c r="M79" s="8"/>
      <c r="N79" s="32">
        <v>1</v>
      </c>
      <c r="O79" s="8"/>
      <c r="P79" s="8"/>
      <c r="Q79" s="8"/>
      <c r="R79" s="8"/>
      <c r="S79" s="8"/>
      <c r="T79" s="32">
        <v>1</v>
      </c>
      <c r="U79" s="8"/>
      <c r="V79" s="8"/>
      <c r="W79" s="8"/>
      <c r="X79" s="8"/>
      <c r="Y79" s="8"/>
      <c r="Z79" s="32">
        <v>1</v>
      </c>
      <c r="AA79" s="8"/>
      <c r="AB79" s="8"/>
      <c r="AC79" s="8"/>
      <c r="AD79" s="14">
        <f t="shared" si="1"/>
        <v>0</v>
      </c>
      <c r="AE79" s="14">
        <v>1</v>
      </c>
      <c r="AF79" s="12"/>
    </row>
    <row r="80" spans="1:32" ht="89.25" customHeight="1" x14ac:dyDescent="0.25">
      <c r="A80" s="68"/>
      <c r="B80" s="31" t="s">
        <v>176</v>
      </c>
      <c r="C80" s="30" t="s">
        <v>177</v>
      </c>
      <c r="D80" s="30" t="s">
        <v>58</v>
      </c>
      <c r="E80" s="30" t="s">
        <v>178</v>
      </c>
      <c r="F80" s="8"/>
      <c r="G80" s="8"/>
      <c r="H80" s="8"/>
      <c r="I80" s="8"/>
      <c r="J80" s="8"/>
      <c r="K80" s="8"/>
      <c r="L80" s="8"/>
      <c r="M80" s="8"/>
      <c r="N80" s="8"/>
      <c r="O80" s="8"/>
      <c r="P80" s="8"/>
      <c r="Q80" s="8"/>
      <c r="R80" s="8"/>
      <c r="S80" s="8"/>
      <c r="T80" s="32">
        <v>1</v>
      </c>
      <c r="U80" s="8"/>
      <c r="V80" s="8"/>
      <c r="W80" s="8"/>
      <c r="X80" s="8"/>
      <c r="Y80" s="8"/>
      <c r="Z80" s="8"/>
      <c r="AA80" s="8"/>
      <c r="AB80" s="8"/>
      <c r="AC80" s="8"/>
      <c r="AD80" s="14">
        <f t="shared" si="1"/>
        <v>0</v>
      </c>
      <c r="AE80" s="14">
        <v>1</v>
      </c>
      <c r="AF80" s="12"/>
    </row>
    <row r="81" spans="1:32" ht="32.25" customHeight="1" x14ac:dyDescent="0.25">
      <c r="A81" s="69" t="s">
        <v>179</v>
      </c>
      <c r="B81" s="70"/>
      <c r="C81" s="55"/>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5"/>
    </row>
    <row r="82" spans="1:32" ht="85.5" customHeight="1" x14ac:dyDescent="0.25">
      <c r="A82" s="71" t="s">
        <v>40</v>
      </c>
      <c r="B82" s="31" t="s">
        <v>180</v>
      </c>
      <c r="C82" s="30" t="s">
        <v>53</v>
      </c>
      <c r="D82" s="30" t="s">
        <v>49</v>
      </c>
      <c r="E82" s="30" t="s">
        <v>181</v>
      </c>
      <c r="F82" s="32">
        <v>1</v>
      </c>
      <c r="G82" s="64">
        <v>1</v>
      </c>
      <c r="H82" s="32">
        <v>1</v>
      </c>
      <c r="I82" s="64">
        <v>1</v>
      </c>
      <c r="J82" s="32">
        <v>1</v>
      </c>
      <c r="K82" s="8"/>
      <c r="L82" s="32">
        <v>1</v>
      </c>
      <c r="M82" s="8"/>
      <c r="N82" s="32">
        <v>1</v>
      </c>
      <c r="O82" s="8"/>
      <c r="P82" s="32">
        <v>1</v>
      </c>
      <c r="Q82" s="8"/>
      <c r="R82" s="32">
        <v>1</v>
      </c>
      <c r="S82" s="8"/>
      <c r="T82" s="32">
        <v>1</v>
      </c>
      <c r="U82" s="8"/>
      <c r="V82" s="32">
        <v>1</v>
      </c>
      <c r="W82" s="8"/>
      <c r="X82" s="32">
        <v>1</v>
      </c>
      <c r="Y82" s="8"/>
      <c r="Z82" s="32">
        <v>1</v>
      </c>
      <c r="AA82" s="8"/>
      <c r="AB82" s="32">
        <v>1</v>
      </c>
      <c r="AC82" s="8"/>
      <c r="AD82" s="14">
        <f>3/11</f>
        <v>0.27272727272727271</v>
      </c>
      <c r="AE82" s="14">
        <v>1</v>
      </c>
      <c r="AF82" s="12"/>
    </row>
    <row r="83" spans="1:32" ht="89.25" customHeight="1" x14ac:dyDescent="0.25">
      <c r="A83" s="72"/>
      <c r="B83" s="31" t="s">
        <v>219</v>
      </c>
      <c r="C83" s="30" t="s">
        <v>182</v>
      </c>
      <c r="D83" s="30" t="s">
        <v>43</v>
      </c>
      <c r="E83" s="30" t="s">
        <v>183</v>
      </c>
      <c r="F83" s="32">
        <v>1</v>
      </c>
      <c r="G83" s="64">
        <v>1</v>
      </c>
      <c r="H83" s="32">
        <v>1</v>
      </c>
      <c r="I83" s="64">
        <v>1</v>
      </c>
      <c r="J83" s="32">
        <v>1</v>
      </c>
      <c r="K83" s="8"/>
      <c r="L83" s="32">
        <v>1</v>
      </c>
      <c r="M83" s="8"/>
      <c r="N83" s="32">
        <v>1</v>
      </c>
      <c r="O83" s="8"/>
      <c r="P83" s="32">
        <v>1</v>
      </c>
      <c r="Q83" s="8"/>
      <c r="R83" s="32">
        <v>1</v>
      </c>
      <c r="S83" s="8"/>
      <c r="T83" s="32">
        <v>1</v>
      </c>
      <c r="U83" s="8"/>
      <c r="V83" s="32">
        <v>1</v>
      </c>
      <c r="W83" s="8"/>
      <c r="X83" s="32">
        <v>1</v>
      </c>
      <c r="Y83" s="8"/>
      <c r="Z83" s="32">
        <v>1</v>
      </c>
      <c r="AA83" s="8"/>
      <c r="AB83" s="32">
        <v>1</v>
      </c>
      <c r="AC83" s="8"/>
      <c r="AD83" s="14">
        <f>0/1</f>
        <v>0</v>
      </c>
      <c r="AE83" s="14">
        <v>1</v>
      </c>
      <c r="AF83" s="12"/>
    </row>
    <row r="84" spans="1:32" ht="93.65" customHeight="1" x14ac:dyDescent="0.25">
      <c r="A84" s="71" t="s">
        <v>38</v>
      </c>
      <c r="B84" s="31" t="s">
        <v>184</v>
      </c>
      <c r="C84" s="30" t="s">
        <v>185</v>
      </c>
      <c r="D84" s="30" t="s">
        <v>43</v>
      </c>
      <c r="E84" s="30" t="s">
        <v>186</v>
      </c>
      <c r="F84" s="13"/>
      <c r="G84" s="13"/>
      <c r="H84" s="13"/>
      <c r="I84" s="13"/>
      <c r="J84" s="13"/>
      <c r="K84" s="13"/>
      <c r="L84" s="13"/>
      <c r="M84" s="13"/>
      <c r="N84" s="13"/>
      <c r="O84" s="13"/>
      <c r="P84" s="13"/>
      <c r="Q84" s="13"/>
      <c r="R84" s="32">
        <v>1</v>
      </c>
      <c r="S84" s="13"/>
      <c r="T84" s="13"/>
      <c r="U84" s="13"/>
      <c r="V84" s="13"/>
      <c r="W84" s="13"/>
      <c r="X84" s="13"/>
      <c r="Y84" s="13"/>
      <c r="Z84" s="13"/>
      <c r="AA84" s="13"/>
      <c r="AB84" s="13"/>
      <c r="AC84" s="17"/>
      <c r="AD84" s="14">
        <v>1</v>
      </c>
      <c r="AE84" s="14">
        <v>1</v>
      </c>
      <c r="AF84" s="12"/>
    </row>
    <row r="85" spans="1:32" ht="89.25" customHeight="1" x14ac:dyDescent="0.25">
      <c r="A85" s="73"/>
      <c r="B85" s="31" t="s">
        <v>187</v>
      </c>
      <c r="C85" s="30" t="s">
        <v>150</v>
      </c>
      <c r="D85" s="30" t="s">
        <v>43</v>
      </c>
      <c r="E85" s="30" t="s">
        <v>188</v>
      </c>
      <c r="F85" s="13"/>
      <c r="G85" s="13"/>
      <c r="H85" s="13"/>
      <c r="I85" s="32">
        <v>1</v>
      </c>
      <c r="J85" s="13"/>
      <c r="K85" s="13"/>
      <c r="L85" s="13"/>
      <c r="M85" s="13"/>
      <c r="N85" s="13"/>
      <c r="O85" s="13"/>
      <c r="P85" s="13"/>
      <c r="Q85" s="13"/>
      <c r="R85" s="13"/>
      <c r="S85" s="13"/>
      <c r="T85" s="13"/>
      <c r="U85" s="13"/>
      <c r="V85" s="13"/>
      <c r="W85" s="13"/>
      <c r="X85" s="13"/>
      <c r="Y85" s="13"/>
      <c r="Z85" s="13"/>
      <c r="AA85" s="13"/>
      <c r="AB85" s="13"/>
      <c r="AC85" s="13"/>
      <c r="AD85" s="14">
        <f>0</f>
        <v>0</v>
      </c>
      <c r="AE85" s="14">
        <v>2</v>
      </c>
      <c r="AF85" s="12"/>
    </row>
    <row r="86" spans="1:32" ht="93.65" customHeight="1" x14ac:dyDescent="0.25">
      <c r="A86" s="72"/>
      <c r="B86" s="31" t="s">
        <v>189</v>
      </c>
      <c r="C86" s="30" t="s">
        <v>190</v>
      </c>
      <c r="D86" s="30" t="s">
        <v>43</v>
      </c>
      <c r="E86" s="30" t="s">
        <v>191</v>
      </c>
      <c r="F86" s="13"/>
      <c r="G86" s="13"/>
      <c r="H86" s="13"/>
      <c r="I86" s="13"/>
      <c r="J86" s="13"/>
      <c r="K86" s="13"/>
      <c r="L86" s="13"/>
      <c r="M86" s="13"/>
      <c r="N86" s="13"/>
      <c r="O86" s="13"/>
      <c r="P86" s="13"/>
      <c r="Q86" s="13"/>
      <c r="R86" s="13"/>
      <c r="S86" s="13"/>
      <c r="T86" s="13"/>
      <c r="U86" s="13"/>
      <c r="V86" s="13"/>
      <c r="W86" s="13"/>
      <c r="X86" s="13"/>
      <c r="Y86" s="13"/>
      <c r="Z86" s="13"/>
      <c r="AA86" s="13"/>
      <c r="AB86" s="13"/>
      <c r="AC86" s="17"/>
      <c r="AD86" s="14">
        <v>1</v>
      </c>
      <c r="AE86" s="14">
        <v>1</v>
      </c>
      <c r="AF86" s="12"/>
    </row>
    <row r="87" spans="1:32" ht="40.5" customHeight="1" x14ac:dyDescent="0.25">
      <c r="A87" s="69" t="s">
        <v>192</v>
      </c>
      <c r="B87" s="70"/>
      <c r="C87" s="55"/>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5"/>
    </row>
    <row r="88" spans="1:32" ht="85.5" customHeight="1" x14ac:dyDescent="0.25">
      <c r="A88" s="71" t="s">
        <v>38</v>
      </c>
      <c r="B88" s="31" t="s">
        <v>193</v>
      </c>
      <c r="C88" s="30" t="s">
        <v>194</v>
      </c>
      <c r="D88" s="30" t="s">
        <v>128</v>
      </c>
      <c r="E88" s="30" t="s">
        <v>132</v>
      </c>
      <c r="F88" s="8"/>
      <c r="G88" s="8"/>
      <c r="H88" s="8"/>
      <c r="I88" s="8"/>
      <c r="J88" s="8"/>
      <c r="K88" s="8"/>
      <c r="L88" s="32">
        <v>1</v>
      </c>
      <c r="M88" s="8"/>
      <c r="N88" s="8"/>
      <c r="O88" s="8"/>
      <c r="P88" s="8"/>
      <c r="Q88" s="8"/>
      <c r="R88" s="8"/>
      <c r="S88" s="8"/>
      <c r="T88" s="8"/>
      <c r="U88" s="8"/>
      <c r="V88" s="8"/>
      <c r="W88" s="8"/>
      <c r="X88" s="32">
        <v>1</v>
      </c>
      <c r="Y88" s="8"/>
      <c r="Z88" s="8"/>
      <c r="AA88" s="8"/>
      <c r="AB88" s="8"/>
      <c r="AC88" s="8"/>
      <c r="AD88" s="14">
        <f>0/6</f>
        <v>0</v>
      </c>
      <c r="AE88" s="14">
        <v>1</v>
      </c>
      <c r="AF88" s="12"/>
    </row>
    <row r="89" spans="1:32" ht="85.5" customHeight="1" x14ac:dyDescent="0.25">
      <c r="A89" s="73"/>
      <c r="B89" s="31" t="s">
        <v>195</v>
      </c>
      <c r="C89" s="30" t="s">
        <v>68</v>
      </c>
      <c r="D89" s="30" t="s">
        <v>90</v>
      </c>
      <c r="E89" s="30" t="s">
        <v>132</v>
      </c>
      <c r="F89" s="8"/>
      <c r="G89" s="8"/>
      <c r="H89" s="8"/>
      <c r="I89" s="8"/>
      <c r="J89" s="8"/>
      <c r="K89" s="8"/>
      <c r="L89" s="8"/>
      <c r="M89" s="8"/>
      <c r="N89" s="8"/>
      <c r="O89" s="32">
        <v>1</v>
      </c>
      <c r="P89" s="8"/>
      <c r="Q89" s="8"/>
      <c r="R89" s="8"/>
      <c r="S89" s="8"/>
      <c r="T89" s="8"/>
      <c r="U89" s="8"/>
      <c r="V89" s="8"/>
      <c r="W89" s="8"/>
      <c r="X89" s="8"/>
      <c r="Y89" s="8"/>
      <c r="Z89" s="8"/>
      <c r="AA89" s="8"/>
      <c r="AB89" s="8"/>
      <c r="AC89" s="8"/>
      <c r="AD89" s="14">
        <f>0/4</f>
        <v>0</v>
      </c>
      <c r="AE89" s="14">
        <v>1</v>
      </c>
      <c r="AF89" s="12"/>
    </row>
    <row r="90" spans="1:32" ht="85.5" customHeight="1" x14ac:dyDescent="0.25">
      <c r="A90" s="73"/>
      <c r="B90" s="29" t="s">
        <v>196</v>
      </c>
      <c r="C90" s="30" t="s">
        <v>53</v>
      </c>
      <c r="D90" s="30" t="s">
        <v>90</v>
      </c>
      <c r="E90" s="30" t="s">
        <v>132</v>
      </c>
      <c r="F90" s="13"/>
      <c r="G90" s="8"/>
      <c r="H90" s="8"/>
      <c r="I90" s="8"/>
      <c r="J90" s="32">
        <v>1</v>
      </c>
      <c r="K90" s="8"/>
      <c r="L90" s="8"/>
      <c r="M90" s="8"/>
      <c r="N90" s="8"/>
      <c r="O90" s="13"/>
      <c r="P90" s="32">
        <v>1</v>
      </c>
      <c r="Q90" s="8"/>
      <c r="R90" s="8"/>
      <c r="S90" s="8"/>
      <c r="T90" s="8"/>
      <c r="U90" s="8"/>
      <c r="V90" s="8"/>
      <c r="W90" s="8"/>
      <c r="X90" s="32">
        <v>1</v>
      </c>
      <c r="Y90" s="8"/>
      <c r="Z90" s="8"/>
      <c r="AA90" s="8"/>
      <c r="AB90" s="8"/>
      <c r="AC90" s="8"/>
      <c r="AD90" s="14">
        <f>0/4</f>
        <v>0</v>
      </c>
      <c r="AE90" s="14">
        <v>2</v>
      </c>
      <c r="AF90" s="12"/>
    </row>
    <row r="91" spans="1:32" ht="111.75" customHeight="1" x14ac:dyDescent="0.25">
      <c r="A91" s="72"/>
      <c r="B91" s="34" t="s">
        <v>254</v>
      </c>
      <c r="C91" s="34" t="s">
        <v>68</v>
      </c>
      <c r="D91" s="34" t="s">
        <v>112</v>
      </c>
      <c r="E91" s="34" t="s">
        <v>197</v>
      </c>
      <c r="F91" s="13"/>
      <c r="G91" s="13"/>
      <c r="H91" s="13"/>
      <c r="I91" s="13"/>
      <c r="J91" s="13"/>
      <c r="K91" s="13"/>
      <c r="L91" s="13"/>
      <c r="M91" s="13"/>
      <c r="N91" s="13"/>
      <c r="O91" s="13"/>
      <c r="P91" s="32">
        <v>1</v>
      </c>
      <c r="Q91" s="13"/>
      <c r="R91" s="8"/>
      <c r="S91" s="8"/>
      <c r="T91" s="8"/>
      <c r="U91" s="8"/>
      <c r="V91" s="8"/>
      <c r="W91" s="8"/>
      <c r="X91" s="8"/>
      <c r="Y91" s="8"/>
      <c r="Z91" s="8"/>
      <c r="AA91" s="8"/>
      <c r="AB91" s="8"/>
      <c r="AC91" s="8"/>
      <c r="AD91" s="14">
        <f>4/12</f>
        <v>0.33333333333333331</v>
      </c>
      <c r="AE91" s="14">
        <v>1</v>
      </c>
      <c r="AF91" s="12"/>
    </row>
    <row r="92" spans="1:32" ht="28.5" customHeight="1" x14ac:dyDescent="0.25">
      <c r="A92" s="51"/>
      <c r="B92" s="104" t="s">
        <v>198</v>
      </c>
      <c r="C92" s="105"/>
      <c r="D92" s="106"/>
      <c r="E92" s="52"/>
      <c r="F92" s="83">
        <f>SUM(F94:K94)/SUM(F93:K93)</f>
        <v>0.66666666666666663</v>
      </c>
      <c r="G92" s="84"/>
      <c r="H92" s="84"/>
      <c r="I92" s="84"/>
      <c r="J92" s="84"/>
      <c r="K92" s="85"/>
      <c r="L92" s="83">
        <f>SUM(L94:Q94)/SUM(L93:Q93)</f>
        <v>1.2048192771084338E-2</v>
      </c>
      <c r="M92" s="84"/>
      <c r="N92" s="84"/>
      <c r="O92" s="84"/>
      <c r="P92" s="84"/>
      <c r="Q92" s="85"/>
      <c r="R92" s="83">
        <f>SUM(R94:W94)/SUM(R93:W93)</f>
        <v>0</v>
      </c>
      <c r="S92" s="84"/>
      <c r="T92" s="84"/>
      <c r="U92" s="84"/>
      <c r="V92" s="84"/>
      <c r="W92" s="85"/>
      <c r="X92" s="83">
        <f>SUM(X94:AC94)/SUM(X93:AC93)</f>
        <v>0</v>
      </c>
      <c r="Y92" s="84"/>
      <c r="Z92" s="84"/>
      <c r="AA92" s="84"/>
      <c r="AB92" s="84"/>
      <c r="AC92" s="85"/>
      <c r="AD92" s="15" t="e">
        <f>(#REF!)/#REF!</f>
        <v>#REF!</v>
      </c>
      <c r="AE92" s="16">
        <v>0.8</v>
      </c>
      <c r="AF92" s="12"/>
    </row>
    <row r="93" spans="1:32" ht="19.5" customHeight="1" x14ac:dyDescent="0.25">
      <c r="A93" s="51"/>
      <c r="B93" s="74" t="s">
        <v>199</v>
      </c>
      <c r="C93" s="74"/>
      <c r="D93" s="18"/>
      <c r="E93" s="18"/>
      <c r="F93" s="89">
        <f>SUM(F16:F91)</f>
        <v>21</v>
      </c>
      <c r="G93" s="74"/>
      <c r="H93" s="89">
        <f>SUM(H16:H91)</f>
        <v>28</v>
      </c>
      <c r="I93" s="74"/>
      <c r="J93" s="89">
        <f>SUM(J16:J91)</f>
        <v>26</v>
      </c>
      <c r="K93" s="74"/>
      <c r="L93" s="89">
        <f>SUM(L16:L91)</f>
        <v>27</v>
      </c>
      <c r="M93" s="74"/>
      <c r="N93" s="89">
        <f>SUM(N16:N91)</f>
        <v>27</v>
      </c>
      <c r="O93" s="74"/>
      <c r="P93" s="89">
        <f>SUM(P16:P91)</f>
        <v>29</v>
      </c>
      <c r="Q93" s="74"/>
      <c r="R93" s="89">
        <f>SUM(R16:R91)</f>
        <v>24</v>
      </c>
      <c r="S93" s="74"/>
      <c r="T93" s="89">
        <f>SUM(T16:T91)</f>
        <v>26</v>
      </c>
      <c r="U93" s="74"/>
      <c r="V93" s="89">
        <f>SUM(V16:V91)</f>
        <v>26</v>
      </c>
      <c r="W93" s="74"/>
      <c r="X93" s="89">
        <f>SUM(X16:X91)</f>
        <v>25</v>
      </c>
      <c r="Y93" s="74"/>
      <c r="Z93" s="89">
        <f>SUM(Z16:Z91)</f>
        <v>27</v>
      </c>
      <c r="AA93" s="74"/>
      <c r="AB93" s="89">
        <f>SUM(AB16:AB91)</f>
        <v>25</v>
      </c>
      <c r="AC93" s="74"/>
      <c r="AD93" s="131"/>
      <c r="AE93" s="19"/>
      <c r="AF93" s="12"/>
    </row>
    <row r="94" spans="1:32" ht="19.5" customHeight="1" x14ac:dyDescent="0.25">
      <c r="A94" s="51"/>
      <c r="B94" s="93" t="s">
        <v>200</v>
      </c>
      <c r="C94" s="93"/>
      <c r="D94" s="18"/>
      <c r="E94" s="18"/>
      <c r="F94" s="74">
        <f>SUM(G16:G91)</f>
        <v>21</v>
      </c>
      <c r="G94" s="74"/>
      <c r="H94" s="74">
        <f>SUM(I16:I91)</f>
        <v>29</v>
      </c>
      <c r="I94" s="74"/>
      <c r="J94" s="74">
        <f>SUM(K16:K91)</f>
        <v>0</v>
      </c>
      <c r="K94" s="74"/>
      <c r="L94" s="74">
        <f>SUM(M16:M91)</f>
        <v>0</v>
      </c>
      <c r="M94" s="74"/>
      <c r="N94" s="74">
        <f>SUM(O16:O91)</f>
        <v>1</v>
      </c>
      <c r="O94" s="74"/>
      <c r="P94" s="74">
        <f>SUM(Q16:Q91)</f>
        <v>0</v>
      </c>
      <c r="Q94" s="74"/>
      <c r="R94" s="74">
        <f>SUM(S16:S91)</f>
        <v>0</v>
      </c>
      <c r="S94" s="74"/>
      <c r="T94" s="74">
        <f>SUM(U16:U91)</f>
        <v>0</v>
      </c>
      <c r="U94" s="74"/>
      <c r="V94" s="74">
        <f>SUM(W16:W91)</f>
        <v>0</v>
      </c>
      <c r="W94" s="74"/>
      <c r="X94" s="74">
        <f>SUM(Y16:Y91)</f>
        <v>0</v>
      </c>
      <c r="Y94" s="74"/>
      <c r="Z94" s="74">
        <f>SUM(AA16:AA91)</f>
        <v>0</v>
      </c>
      <c r="AA94" s="74"/>
      <c r="AB94" s="74">
        <f>SUM(AC16:AC91)</f>
        <v>0</v>
      </c>
      <c r="AC94" s="74"/>
      <c r="AD94" s="131"/>
      <c r="AE94" s="19"/>
      <c r="AF94" s="12"/>
    </row>
    <row r="95" spans="1:32" ht="24.75" hidden="1" customHeight="1" x14ac:dyDescent="0.25">
      <c r="B95" s="90" t="s">
        <v>201</v>
      </c>
      <c r="C95" s="90"/>
      <c r="D95" s="20"/>
      <c r="E95" s="20"/>
      <c r="F95" s="20"/>
      <c r="G95" s="20"/>
      <c r="H95" s="132">
        <f>36+38</f>
        <v>74</v>
      </c>
      <c r="I95" s="132"/>
      <c r="J95" s="132"/>
      <c r="K95" s="132"/>
      <c r="L95" s="132"/>
      <c r="M95" s="132"/>
      <c r="N95" s="132">
        <f>39+43</f>
        <v>82</v>
      </c>
      <c r="O95" s="132"/>
      <c r="P95" s="132"/>
      <c r="Q95" s="132"/>
      <c r="R95" s="132"/>
      <c r="S95" s="132"/>
      <c r="T95" s="132"/>
      <c r="U95" s="132"/>
      <c r="V95" s="132"/>
      <c r="W95" s="132"/>
      <c r="X95" s="132"/>
      <c r="Y95" s="132"/>
      <c r="Z95" s="132"/>
      <c r="AA95" s="132"/>
      <c r="AB95" s="132"/>
      <c r="AC95" s="132"/>
      <c r="AD95" s="91" t="e">
        <f>#REF!/#REF!</f>
        <v>#REF!</v>
      </c>
      <c r="AE95" s="21"/>
      <c r="AF95" s="12"/>
    </row>
    <row r="96" spans="1:32" ht="28.5" hidden="1" customHeight="1" x14ac:dyDescent="0.25">
      <c r="B96" s="90" t="s">
        <v>202</v>
      </c>
      <c r="C96" s="90"/>
      <c r="D96" s="20"/>
      <c r="E96" s="20"/>
      <c r="F96" s="20"/>
      <c r="G96" s="20"/>
      <c r="H96" s="132">
        <f>38+42</f>
        <v>80</v>
      </c>
      <c r="I96" s="132"/>
      <c r="J96" s="132"/>
      <c r="K96" s="132"/>
      <c r="L96" s="132"/>
      <c r="M96" s="132"/>
      <c r="N96" s="132">
        <f>40+43</f>
        <v>83</v>
      </c>
      <c r="O96" s="132"/>
      <c r="P96" s="132"/>
      <c r="Q96" s="132"/>
      <c r="R96" s="132"/>
      <c r="S96" s="132"/>
      <c r="T96" s="132"/>
      <c r="U96" s="132"/>
      <c r="V96" s="132"/>
      <c r="W96" s="132"/>
      <c r="X96" s="132"/>
      <c r="Y96" s="132"/>
      <c r="Z96" s="132"/>
      <c r="AA96" s="132"/>
      <c r="AB96" s="132"/>
      <c r="AC96" s="132"/>
      <c r="AD96" s="91"/>
      <c r="AE96" s="21"/>
      <c r="AF96" s="12"/>
    </row>
    <row r="97" spans="2:32" ht="12.75" hidden="1" customHeight="1" x14ac:dyDescent="0.25">
      <c r="B97" s="149" t="s">
        <v>203</v>
      </c>
      <c r="C97" s="149"/>
      <c r="D97" s="22"/>
      <c r="E97" s="22"/>
      <c r="F97" s="22"/>
      <c r="G97" s="22"/>
      <c r="H97" s="148">
        <f>+H95/H96</f>
        <v>0.92500000000000004</v>
      </c>
      <c r="I97" s="148"/>
      <c r="J97" s="148"/>
      <c r="K97" s="148"/>
      <c r="L97" s="148"/>
      <c r="M97" s="148"/>
      <c r="N97" s="148">
        <f>+N95/N96</f>
        <v>0.98795180722891562</v>
      </c>
      <c r="O97" s="148"/>
      <c r="P97" s="148"/>
      <c r="Q97" s="148"/>
      <c r="R97" s="148"/>
      <c r="S97" s="148"/>
      <c r="T97" s="148"/>
      <c r="U97" s="148"/>
      <c r="V97" s="148"/>
      <c r="W97" s="148"/>
      <c r="X97" s="148"/>
      <c r="Y97" s="148"/>
      <c r="Z97" s="148"/>
      <c r="AA97" s="148"/>
      <c r="AB97" s="148"/>
      <c r="AC97" s="148"/>
      <c r="AD97" s="23"/>
      <c r="AE97" s="23"/>
      <c r="AF97" s="12"/>
    </row>
    <row r="98" spans="2:32" ht="27.75" hidden="1" customHeight="1" x14ac:dyDescent="0.25">
      <c r="B98" s="75" t="s">
        <v>204</v>
      </c>
      <c r="C98" s="75"/>
      <c r="D98" s="24"/>
      <c r="E98" s="24"/>
      <c r="F98" s="24"/>
      <c r="G98" s="24"/>
      <c r="H98" s="130">
        <v>10</v>
      </c>
      <c r="I98" s="130"/>
      <c r="J98" s="130"/>
      <c r="K98" s="130"/>
      <c r="L98" s="130"/>
      <c r="M98" s="130"/>
      <c r="N98" s="130"/>
      <c r="O98" s="130"/>
      <c r="P98" s="130"/>
      <c r="Q98" s="130"/>
      <c r="R98" s="130"/>
      <c r="S98" s="130"/>
      <c r="T98" s="130"/>
      <c r="U98" s="130"/>
      <c r="V98" s="130"/>
      <c r="W98" s="130"/>
      <c r="X98" s="130"/>
      <c r="Y98" s="130"/>
      <c r="Z98" s="130"/>
      <c r="AA98" s="130"/>
      <c r="AB98" s="130"/>
      <c r="AC98" s="130"/>
      <c r="AD98" s="91" t="e">
        <f>+#REF!/#REF!</f>
        <v>#REF!</v>
      </c>
      <c r="AE98" s="21"/>
      <c r="AF98" s="12"/>
    </row>
    <row r="99" spans="2:32" ht="24" hidden="1" customHeight="1" x14ac:dyDescent="0.25">
      <c r="B99" s="75" t="s">
        <v>205</v>
      </c>
      <c r="C99" s="75"/>
      <c r="D99" s="24"/>
      <c r="E99" s="24"/>
      <c r="F99" s="24"/>
      <c r="G99" s="24"/>
      <c r="H99" s="130">
        <v>10</v>
      </c>
      <c r="I99" s="130"/>
      <c r="J99" s="130"/>
      <c r="K99" s="130"/>
      <c r="L99" s="130"/>
      <c r="M99" s="130"/>
      <c r="N99" s="130"/>
      <c r="O99" s="130"/>
      <c r="P99" s="130"/>
      <c r="Q99" s="130"/>
      <c r="R99" s="130"/>
      <c r="S99" s="130"/>
      <c r="T99" s="130"/>
      <c r="U99" s="130"/>
      <c r="V99" s="130"/>
      <c r="W99" s="130"/>
      <c r="X99" s="130"/>
      <c r="Y99" s="130"/>
      <c r="Z99" s="130"/>
      <c r="AA99" s="130"/>
      <c r="AB99" s="130"/>
      <c r="AC99" s="130"/>
      <c r="AD99" s="91"/>
      <c r="AE99" s="21"/>
      <c r="AF99" s="12"/>
    </row>
    <row r="100" spans="2:32" ht="24.75" hidden="1" customHeight="1" x14ac:dyDescent="0.25">
      <c r="B100" s="78" t="s">
        <v>206</v>
      </c>
      <c r="C100" s="78"/>
      <c r="D100" s="25"/>
      <c r="E100" s="25"/>
      <c r="F100" s="25"/>
      <c r="G100" s="25"/>
      <c r="H100" s="79">
        <f>+H98/H99</f>
        <v>1</v>
      </c>
      <c r="I100" s="79"/>
      <c r="J100" s="79"/>
      <c r="K100" s="79"/>
      <c r="L100" s="79"/>
      <c r="M100" s="79"/>
      <c r="N100" s="79" t="e">
        <f>+N98/N99</f>
        <v>#DIV/0!</v>
      </c>
      <c r="O100" s="79"/>
      <c r="P100" s="79"/>
      <c r="Q100" s="79"/>
      <c r="R100" s="79"/>
      <c r="S100" s="79"/>
      <c r="T100" s="79"/>
      <c r="U100" s="79"/>
      <c r="V100" s="79"/>
      <c r="W100" s="79"/>
      <c r="X100" s="79"/>
      <c r="Y100" s="79"/>
      <c r="Z100" s="79"/>
      <c r="AA100" s="79"/>
      <c r="AB100" s="79"/>
      <c r="AC100" s="79"/>
      <c r="AD100" s="26"/>
      <c r="AE100" s="26"/>
      <c r="AF100" s="27"/>
    </row>
    <row r="101" spans="2:32" ht="46.5" customHeight="1" x14ac:dyDescent="0.25">
      <c r="D101" s="1"/>
      <c r="E101" s="1"/>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9"/>
      <c r="AF101" s="28"/>
    </row>
    <row r="102" spans="2:32" x14ac:dyDescent="0.25">
      <c r="Z102" s="1"/>
      <c r="AA102" s="1"/>
      <c r="AD102" s="94"/>
      <c r="AE102" s="94"/>
    </row>
    <row r="103" spans="2:32" x14ac:dyDescent="0.25">
      <c r="Z103" s="1"/>
      <c r="AA103" s="1"/>
      <c r="AD103" s="94"/>
      <c r="AE103" s="94"/>
    </row>
    <row r="104" spans="2:32" ht="32.25" customHeight="1" x14ac:dyDescent="0.25">
      <c r="B104" s="92" t="s">
        <v>207</v>
      </c>
      <c r="C104" s="92"/>
      <c r="D104" s="92"/>
      <c r="E104" s="9"/>
      <c r="Z104" s="1"/>
      <c r="AA104" s="1"/>
      <c r="AD104" s="94"/>
      <c r="AE104" s="94"/>
    </row>
    <row r="105" spans="2:32" x14ac:dyDescent="0.25">
      <c r="Z105" s="1"/>
      <c r="AA105" s="1"/>
      <c r="AD105" s="94"/>
      <c r="AE105" s="94"/>
    </row>
    <row r="106" spans="2:32" x14ac:dyDescent="0.25">
      <c r="Z106" s="1"/>
      <c r="AA106" s="1"/>
      <c r="AD106" s="94"/>
      <c r="AE106" s="94"/>
    </row>
    <row r="107" spans="2:32" x14ac:dyDescent="0.25">
      <c r="Z107" s="1"/>
      <c r="AA107" s="1"/>
      <c r="AD107" s="94"/>
      <c r="AE107" s="94"/>
    </row>
    <row r="108" spans="2:32" x14ac:dyDescent="0.25">
      <c r="Z108" s="1"/>
      <c r="AA108" s="1"/>
      <c r="AD108" s="94"/>
      <c r="AE108" s="94"/>
    </row>
    <row r="109" spans="2:32" x14ac:dyDescent="0.25">
      <c r="Z109" s="1"/>
      <c r="AA109" s="1"/>
    </row>
    <row r="110" spans="2:32" x14ac:dyDescent="0.25">
      <c r="Z110" s="1"/>
      <c r="AA110" s="1"/>
    </row>
    <row r="111" spans="2:32" x14ac:dyDescent="0.25">
      <c r="Z111" s="1"/>
      <c r="AA111" s="1"/>
    </row>
    <row r="112" spans="2:32" x14ac:dyDescent="0.25">
      <c r="Z112" s="1"/>
      <c r="AA112" s="1"/>
    </row>
    <row r="113" spans="2:27" x14ac:dyDescent="0.25">
      <c r="B113" s="76" t="s">
        <v>208</v>
      </c>
      <c r="C113" s="77"/>
      <c r="D113" s="77"/>
      <c r="E113" s="2"/>
      <c r="Z113" s="1"/>
      <c r="AA113" s="1"/>
    </row>
    <row r="114" spans="2:27" x14ac:dyDescent="0.25">
      <c r="B114" s="77"/>
      <c r="C114" s="77"/>
      <c r="D114" s="77"/>
      <c r="E114" s="2"/>
      <c r="Z114" s="1"/>
      <c r="AA114" s="1"/>
    </row>
    <row r="115" spans="2:27" x14ac:dyDescent="0.25">
      <c r="B115" s="77"/>
      <c r="C115" s="77"/>
      <c r="D115" s="77"/>
      <c r="E115" s="2"/>
      <c r="Z115" s="1"/>
      <c r="AA115" s="1"/>
    </row>
    <row r="116" spans="2:27" x14ac:dyDescent="0.25">
      <c r="B116" s="77"/>
      <c r="C116" s="77"/>
      <c r="D116" s="77"/>
      <c r="E116" s="2"/>
      <c r="Z116" s="1"/>
      <c r="AA116" s="1"/>
    </row>
    <row r="117" spans="2:27" x14ac:dyDescent="0.25">
      <c r="B117" s="77" t="s">
        <v>209</v>
      </c>
      <c r="C117" s="77"/>
      <c r="Z117" s="1"/>
      <c r="AA117" s="1"/>
    </row>
    <row r="118" spans="2:27" x14ac:dyDescent="0.25">
      <c r="Z118" s="1"/>
      <c r="AA118" s="1"/>
    </row>
    <row r="119" spans="2:27" x14ac:dyDescent="0.25">
      <c r="Z119" s="1"/>
      <c r="AA119" s="1"/>
    </row>
    <row r="120" spans="2:27" x14ac:dyDescent="0.25">
      <c r="Z120" s="1"/>
      <c r="AA120" s="1"/>
    </row>
    <row r="121" spans="2:27" x14ac:dyDescent="0.25">
      <c r="Z121" s="1"/>
      <c r="AA121" s="1"/>
    </row>
    <row r="122" spans="2:27" x14ac:dyDescent="0.25">
      <c r="Z122" s="1"/>
      <c r="AA122" s="1"/>
    </row>
    <row r="123" spans="2:27" x14ac:dyDescent="0.25">
      <c r="Z123" s="1"/>
      <c r="AA123" s="1"/>
    </row>
    <row r="124" spans="2:27" x14ac:dyDescent="0.25">
      <c r="Z124" s="1"/>
      <c r="AA124" s="1"/>
    </row>
    <row r="125" spans="2:27" x14ac:dyDescent="0.25">
      <c r="Z125" s="1"/>
      <c r="AA125" s="1"/>
    </row>
    <row r="126" spans="2:27" x14ac:dyDescent="0.25">
      <c r="Z126" s="1"/>
      <c r="AA126" s="1"/>
    </row>
    <row r="127" spans="2:27" x14ac:dyDescent="0.25">
      <c r="Z127" s="1"/>
      <c r="AA127" s="1"/>
    </row>
    <row r="128" spans="2:27" x14ac:dyDescent="0.25">
      <c r="Z128" s="1"/>
      <c r="AA128" s="1"/>
    </row>
    <row r="129" spans="26:27" x14ac:dyDescent="0.25">
      <c r="Z129" s="1"/>
      <c r="AA129" s="1"/>
    </row>
    <row r="130" spans="26:27" x14ac:dyDescent="0.25">
      <c r="Z130" s="1"/>
      <c r="AA130" s="1"/>
    </row>
    <row r="131" spans="26:27" x14ac:dyDescent="0.25">
      <c r="Z131" s="1"/>
      <c r="AA131" s="1"/>
    </row>
    <row r="132" spans="26:27" x14ac:dyDescent="0.25">
      <c r="Z132" s="1"/>
      <c r="AA132" s="1"/>
    </row>
    <row r="133" spans="26:27" x14ac:dyDescent="0.25">
      <c r="Z133" s="1"/>
      <c r="AA133" s="1"/>
    </row>
    <row r="134" spans="26:27" x14ac:dyDescent="0.25">
      <c r="Z134" s="1"/>
      <c r="AA134" s="1"/>
    </row>
    <row r="135" spans="26:27" x14ac:dyDescent="0.25">
      <c r="Z135" s="1"/>
      <c r="AA135" s="1"/>
    </row>
    <row r="136" spans="26:27" x14ac:dyDescent="0.25">
      <c r="Z136" s="1"/>
      <c r="AA136" s="1"/>
    </row>
    <row r="137" spans="26:27" x14ac:dyDescent="0.25">
      <c r="Z137" s="1"/>
      <c r="AA137" s="1"/>
    </row>
    <row r="138" spans="26:27" x14ac:dyDescent="0.25">
      <c r="Z138" s="1"/>
      <c r="AA138" s="1"/>
    </row>
    <row r="139" spans="26:27" x14ac:dyDescent="0.25">
      <c r="Z139" s="1"/>
      <c r="AA139" s="1"/>
    </row>
    <row r="140" spans="26:27" x14ac:dyDescent="0.25">
      <c r="Z140" s="1"/>
      <c r="AA140" s="1"/>
    </row>
    <row r="141" spans="26:27" x14ac:dyDescent="0.25">
      <c r="Z141" s="1"/>
      <c r="AA141" s="1"/>
    </row>
    <row r="142" spans="26:27" x14ac:dyDescent="0.25">
      <c r="Z142" s="1"/>
      <c r="AA142" s="1"/>
    </row>
    <row r="143" spans="26:27" x14ac:dyDescent="0.25">
      <c r="Z143" s="1"/>
      <c r="AA143" s="1"/>
    </row>
    <row r="144" spans="26:27" x14ac:dyDescent="0.25">
      <c r="Z144" s="1"/>
      <c r="AA144" s="1"/>
    </row>
    <row r="145" spans="26:27" x14ac:dyDescent="0.25">
      <c r="Z145" s="1"/>
      <c r="AA145" s="1"/>
    </row>
    <row r="146" spans="26:27" x14ac:dyDescent="0.25">
      <c r="Z146" s="1"/>
      <c r="AA146" s="1"/>
    </row>
    <row r="147" spans="26:27" x14ac:dyDescent="0.25">
      <c r="Z147" s="1"/>
      <c r="AA147" s="1"/>
    </row>
    <row r="148" spans="26:27" x14ac:dyDescent="0.25">
      <c r="Z148" s="1"/>
      <c r="AA148" s="1"/>
    </row>
    <row r="149" spans="26:27" x14ac:dyDescent="0.25">
      <c r="Z149" s="1"/>
      <c r="AA149" s="1"/>
    </row>
    <row r="150" spans="26:27" x14ac:dyDescent="0.25">
      <c r="Z150" s="1"/>
      <c r="AA150" s="1"/>
    </row>
    <row r="151" spans="26:27" x14ac:dyDescent="0.25">
      <c r="Z151" s="1"/>
      <c r="AA151" s="1"/>
    </row>
    <row r="152" spans="26:27" x14ac:dyDescent="0.25">
      <c r="Z152" s="1"/>
      <c r="AA152" s="1"/>
    </row>
    <row r="153" spans="26:27" x14ac:dyDescent="0.25">
      <c r="Z153" s="1"/>
      <c r="AA153" s="1"/>
    </row>
    <row r="154" spans="26:27" x14ac:dyDescent="0.25">
      <c r="Z154" s="1"/>
      <c r="AA154" s="1"/>
    </row>
    <row r="155" spans="26:27" x14ac:dyDescent="0.25">
      <c r="Z155" s="1"/>
      <c r="AA155" s="1"/>
    </row>
    <row r="156" spans="26:27" x14ac:dyDescent="0.25">
      <c r="Z156" s="1"/>
      <c r="AA156" s="1"/>
    </row>
    <row r="157" spans="26:27" x14ac:dyDescent="0.25">
      <c r="Z157" s="1"/>
      <c r="AA157" s="1"/>
    </row>
    <row r="158" spans="26:27" x14ac:dyDescent="0.25">
      <c r="Z158" s="1"/>
      <c r="AA158" s="1"/>
    </row>
    <row r="159" spans="26:27" x14ac:dyDescent="0.25">
      <c r="Z159" s="1"/>
      <c r="AA159" s="1"/>
    </row>
    <row r="160" spans="26:27" x14ac:dyDescent="0.25">
      <c r="Z160" s="1"/>
      <c r="AA160" s="1"/>
    </row>
    <row r="161" spans="26:27" x14ac:dyDescent="0.25">
      <c r="Z161" s="1"/>
      <c r="AA161" s="1"/>
    </row>
    <row r="162" spans="26:27" x14ac:dyDescent="0.25">
      <c r="Z162" s="1"/>
      <c r="AA162" s="1"/>
    </row>
    <row r="163" spans="26:27" x14ac:dyDescent="0.25">
      <c r="Z163" s="1"/>
      <c r="AA163" s="1"/>
    </row>
    <row r="164" spans="26:27" x14ac:dyDescent="0.25">
      <c r="Z164" s="1"/>
      <c r="AA164" s="1"/>
    </row>
    <row r="165" spans="26:27" x14ac:dyDescent="0.25">
      <c r="Z165" s="1"/>
      <c r="AA165" s="1"/>
    </row>
    <row r="166" spans="26:27" x14ac:dyDescent="0.25">
      <c r="Z166" s="1"/>
      <c r="AA166" s="1"/>
    </row>
    <row r="167" spans="26:27" x14ac:dyDescent="0.25">
      <c r="Z167" s="1"/>
      <c r="AA167" s="1"/>
    </row>
    <row r="168" spans="26:27" x14ac:dyDescent="0.25">
      <c r="Z168" s="1"/>
      <c r="AA168" s="1"/>
    </row>
    <row r="169" spans="26:27" x14ac:dyDescent="0.25">
      <c r="Z169" s="1"/>
      <c r="AA169" s="1"/>
    </row>
    <row r="170" spans="26:27" x14ac:dyDescent="0.25">
      <c r="Z170" s="1"/>
      <c r="AA170" s="1"/>
    </row>
    <row r="171" spans="26:27" x14ac:dyDescent="0.25">
      <c r="Z171" s="1"/>
      <c r="AA171" s="1"/>
    </row>
    <row r="172" spans="26:27" x14ac:dyDescent="0.25">
      <c r="Z172" s="1"/>
      <c r="AA172" s="1"/>
    </row>
    <row r="173" spans="26:27" x14ac:dyDescent="0.25">
      <c r="Z173" s="1"/>
      <c r="AA173" s="1"/>
    </row>
    <row r="174" spans="26:27" x14ac:dyDescent="0.25">
      <c r="Z174" s="1"/>
      <c r="AA174" s="1"/>
    </row>
    <row r="175" spans="26:27" x14ac:dyDescent="0.25">
      <c r="Z175" s="1"/>
      <c r="AA175" s="1"/>
    </row>
    <row r="176" spans="26:27" x14ac:dyDescent="0.25">
      <c r="Z176" s="1"/>
      <c r="AA176" s="1"/>
    </row>
    <row r="177" spans="26:27" x14ac:dyDescent="0.25">
      <c r="Z177" s="1"/>
      <c r="AA177" s="1"/>
    </row>
    <row r="178" spans="26:27" x14ac:dyDescent="0.25">
      <c r="Z178" s="1"/>
      <c r="AA178" s="1"/>
    </row>
    <row r="179" spans="26:27" x14ac:dyDescent="0.25">
      <c r="Z179" s="1"/>
      <c r="AA179" s="1"/>
    </row>
    <row r="180" spans="26:27" x14ac:dyDescent="0.25">
      <c r="Z180" s="1"/>
      <c r="AA180" s="1"/>
    </row>
    <row r="181" spans="26:27" x14ac:dyDescent="0.25">
      <c r="Z181" s="1"/>
      <c r="AA181" s="1"/>
    </row>
    <row r="182" spans="26:27" x14ac:dyDescent="0.25">
      <c r="Z182" s="1"/>
      <c r="AA182" s="1"/>
    </row>
    <row r="183" spans="26:27" x14ac:dyDescent="0.25">
      <c r="Z183" s="1"/>
      <c r="AA183" s="1"/>
    </row>
    <row r="184" spans="26:27" x14ac:dyDescent="0.25">
      <c r="Z184" s="1"/>
      <c r="AA184" s="1"/>
    </row>
    <row r="185" spans="26:27" x14ac:dyDescent="0.25">
      <c r="Z185" s="1"/>
      <c r="AA185" s="1"/>
    </row>
    <row r="186" spans="26:27" x14ac:dyDescent="0.25">
      <c r="Z186" s="1"/>
      <c r="AA186" s="1"/>
    </row>
    <row r="187" spans="26:27" x14ac:dyDescent="0.25">
      <c r="Z187" s="1"/>
      <c r="AA187" s="1"/>
    </row>
    <row r="188" spans="26:27" x14ac:dyDescent="0.25">
      <c r="Z188" s="1"/>
      <c r="AA188" s="1"/>
    </row>
    <row r="189" spans="26:27" x14ac:dyDescent="0.25">
      <c r="Z189" s="1"/>
      <c r="AA189" s="1"/>
    </row>
    <row r="190" spans="26:27" x14ac:dyDescent="0.25">
      <c r="Z190" s="1"/>
      <c r="AA190" s="1"/>
    </row>
    <row r="191" spans="26:27" x14ac:dyDescent="0.25">
      <c r="Z191" s="1"/>
      <c r="AA191" s="1"/>
    </row>
    <row r="192" spans="26:27" x14ac:dyDescent="0.25">
      <c r="Z192" s="1"/>
      <c r="AA192" s="1"/>
    </row>
    <row r="193" spans="26:27" x14ac:dyDescent="0.25">
      <c r="Z193" s="1"/>
      <c r="AA193" s="1"/>
    </row>
    <row r="194" spans="26:27" x14ac:dyDescent="0.25">
      <c r="Z194" s="1"/>
      <c r="AA194" s="1"/>
    </row>
    <row r="195" spans="26:27" x14ac:dyDescent="0.25">
      <c r="Z195" s="1"/>
      <c r="AA195" s="1"/>
    </row>
    <row r="196" spans="26:27" x14ac:dyDescent="0.25">
      <c r="Z196" s="1"/>
      <c r="AA196" s="1"/>
    </row>
    <row r="197" spans="26:27" x14ac:dyDescent="0.25">
      <c r="Z197" s="1"/>
      <c r="AA197" s="1"/>
    </row>
    <row r="198" spans="26:27" x14ac:dyDescent="0.25">
      <c r="Z198" s="1"/>
      <c r="AA198" s="1"/>
    </row>
    <row r="199" spans="26:27" x14ac:dyDescent="0.25">
      <c r="Z199" s="1"/>
      <c r="AA199" s="1"/>
    </row>
    <row r="200" spans="26:27" x14ac:dyDescent="0.25">
      <c r="Z200" s="1"/>
      <c r="AA200" s="1"/>
    </row>
    <row r="201" spans="26:27" x14ac:dyDescent="0.25">
      <c r="Z201" s="1"/>
      <c r="AA201" s="1"/>
    </row>
    <row r="202" spans="26:27" x14ac:dyDescent="0.25">
      <c r="Z202" s="1"/>
      <c r="AA202" s="1"/>
    </row>
    <row r="203" spans="26:27" x14ac:dyDescent="0.25">
      <c r="Z203" s="1"/>
      <c r="AA203" s="1"/>
    </row>
    <row r="204" spans="26:27" x14ac:dyDescent="0.25">
      <c r="Z204" s="1"/>
      <c r="AA204" s="1"/>
    </row>
    <row r="205" spans="26:27" x14ac:dyDescent="0.25">
      <c r="Z205" s="1"/>
      <c r="AA205" s="1"/>
    </row>
    <row r="206" spans="26:27" x14ac:dyDescent="0.25">
      <c r="Z206" s="1"/>
      <c r="AA206" s="1"/>
    </row>
    <row r="207" spans="26:27" x14ac:dyDescent="0.25">
      <c r="Z207" s="1"/>
      <c r="AA207" s="1"/>
    </row>
    <row r="208" spans="26:27" x14ac:dyDescent="0.25">
      <c r="Z208" s="1"/>
      <c r="AA208" s="1"/>
    </row>
    <row r="209" spans="26:27" x14ac:dyDescent="0.25">
      <c r="Z209" s="1"/>
      <c r="AA209" s="1"/>
    </row>
    <row r="210" spans="26:27" x14ac:dyDescent="0.25">
      <c r="Z210" s="1"/>
      <c r="AA210" s="1"/>
    </row>
    <row r="211" spans="26:27" x14ac:dyDescent="0.25">
      <c r="Z211" s="1"/>
      <c r="AA211" s="1"/>
    </row>
    <row r="212" spans="26:27" x14ac:dyDescent="0.25">
      <c r="Z212" s="1"/>
      <c r="AA212" s="1"/>
    </row>
    <row r="213" spans="26:27" x14ac:dyDescent="0.25">
      <c r="Z213" s="1"/>
      <c r="AA213" s="1"/>
    </row>
    <row r="214" spans="26:27" x14ac:dyDescent="0.25">
      <c r="Z214" s="1"/>
      <c r="AA214" s="1"/>
    </row>
    <row r="215" spans="26:27" x14ac:dyDescent="0.25">
      <c r="Z215" s="1"/>
      <c r="AA215" s="1"/>
    </row>
    <row r="216" spans="26:27" x14ac:dyDescent="0.25">
      <c r="Z216" s="1"/>
      <c r="AA216" s="1"/>
    </row>
    <row r="217" spans="26:27" x14ac:dyDescent="0.25">
      <c r="Z217" s="1"/>
      <c r="AA217" s="1"/>
    </row>
    <row r="218" spans="26:27" x14ac:dyDescent="0.25">
      <c r="Z218" s="1"/>
      <c r="AA218" s="1"/>
    </row>
    <row r="219" spans="26:27" x14ac:dyDescent="0.25">
      <c r="Z219" s="1"/>
      <c r="AA219" s="1"/>
    </row>
    <row r="220" spans="26:27" x14ac:dyDescent="0.25">
      <c r="Z220" s="1"/>
      <c r="AA220" s="1"/>
    </row>
    <row r="221" spans="26:27" x14ac:dyDescent="0.25">
      <c r="Z221" s="1"/>
      <c r="AA221" s="1"/>
    </row>
    <row r="222" spans="26:27" x14ac:dyDescent="0.25">
      <c r="Z222" s="1"/>
      <c r="AA222" s="1"/>
    </row>
    <row r="223" spans="26:27" x14ac:dyDescent="0.25">
      <c r="Z223" s="1"/>
      <c r="AA223" s="1"/>
    </row>
    <row r="224" spans="26:27" x14ac:dyDescent="0.25">
      <c r="Z224" s="1"/>
      <c r="AA224" s="1"/>
    </row>
    <row r="225" spans="26:27" x14ac:dyDescent="0.25">
      <c r="Z225" s="1"/>
      <c r="AA225" s="1"/>
    </row>
    <row r="226" spans="26:27" x14ac:dyDescent="0.25">
      <c r="Z226" s="1"/>
      <c r="AA226" s="1"/>
    </row>
    <row r="227" spans="26:27" x14ac:dyDescent="0.25">
      <c r="Z227" s="1"/>
      <c r="AA227" s="1"/>
    </row>
    <row r="228" spans="26:27" x14ac:dyDescent="0.25">
      <c r="Z228" s="1"/>
      <c r="AA228" s="1"/>
    </row>
    <row r="229" spans="26:27" x14ac:dyDescent="0.25">
      <c r="Z229" s="1"/>
      <c r="AA229" s="1"/>
    </row>
    <row r="230" spans="26:27" x14ac:dyDescent="0.25">
      <c r="Z230" s="1"/>
      <c r="AA230" s="1"/>
    </row>
    <row r="231" spans="26:27" x14ac:dyDescent="0.25">
      <c r="Z231" s="1"/>
      <c r="AA231" s="1"/>
    </row>
    <row r="232" spans="26:27" x14ac:dyDescent="0.25">
      <c r="Z232" s="1"/>
      <c r="AA232" s="1"/>
    </row>
    <row r="233" spans="26:27" x14ac:dyDescent="0.25">
      <c r="Z233" s="1"/>
      <c r="AA233" s="1"/>
    </row>
    <row r="234" spans="26:27" x14ac:dyDescent="0.25">
      <c r="Z234" s="1"/>
      <c r="AA234" s="1"/>
    </row>
    <row r="235" spans="26:27" x14ac:dyDescent="0.25">
      <c r="Z235" s="1"/>
      <c r="AA235" s="1"/>
    </row>
    <row r="236" spans="26:27" x14ac:dyDescent="0.25">
      <c r="Z236" s="1"/>
      <c r="AA236" s="1"/>
    </row>
    <row r="237" spans="26:27" x14ac:dyDescent="0.25">
      <c r="Z237" s="1"/>
      <c r="AA237" s="1"/>
    </row>
    <row r="238" spans="26:27" x14ac:dyDescent="0.25">
      <c r="Z238" s="1"/>
      <c r="AA238" s="1"/>
    </row>
    <row r="239" spans="26:27" x14ac:dyDescent="0.25">
      <c r="Z239" s="1"/>
      <c r="AA239" s="1"/>
    </row>
    <row r="240" spans="26:27" x14ac:dyDescent="0.25">
      <c r="Z240" s="1"/>
      <c r="AA240" s="1"/>
    </row>
    <row r="241" spans="26:27" x14ac:dyDescent="0.25">
      <c r="Z241" s="1"/>
      <c r="AA241" s="1"/>
    </row>
    <row r="242" spans="26:27" x14ac:dyDescent="0.25">
      <c r="Z242" s="1"/>
      <c r="AA242" s="1"/>
    </row>
    <row r="243" spans="26:27" x14ac:dyDescent="0.25">
      <c r="Z243" s="1"/>
      <c r="AA243" s="1"/>
    </row>
    <row r="244" spans="26:27" x14ac:dyDescent="0.25">
      <c r="Z244" s="1"/>
      <c r="AA244" s="1"/>
    </row>
    <row r="245" spans="26:27" x14ac:dyDescent="0.25">
      <c r="Z245" s="1"/>
      <c r="AA245" s="1"/>
    </row>
    <row r="246" spans="26:27" x14ac:dyDescent="0.25">
      <c r="Z246" s="1"/>
      <c r="AA246" s="1"/>
    </row>
    <row r="247" spans="26:27" x14ac:dyDescent="0.25">
      <c r="Z247" s="1"/>
      <c r="AA247" s="1"/>
    </row>
    <row r="248" spans="26:27" x14ac:dyDescent="0.25">
      <c r="Z248" s="1"/>
      <c r="AA248" s="1"/>
    </row>
    <row r="249" spans="26:27" x14ac:dyDescent="0.25">
      <c r="Z249" s="1"/>
      <c r="AA249" s="1"/>
    </row>
    <row r="250" spans="26:27" x14ac:dyDescent="0.25">
      <c r="Z250" s="1"/>
      <c r="AA250" s="1"/>
    </row>
    <row r="251" spans="26:27" x14ac:dyDescent="0.25">
      <c r="Z251" s="1"/>
      <c r="AA251" s="1"/>
    </row>
    <row r="252" spans="26:27" x14ac:dyDescent="0.25">
      <c r="Z252" s="1"/>
      <c r="AA252" s="1"/>
    </row>
    <row r="253" spans="26:27" x14ac:dyDescent="0.25">
      <c r="Z253" s="1"/>
      <c r="AA253" s="1"/>
    </row>
    <row r="254" spans="26:27" x14ac:dyDescent="0.25">
      <c r="Z254" s="1"/>
      <c r="AA254" s="1"/>
    </row>
    <row r="255" spans="26:27" x14ac:dyDescent="0.25">
      <c r="Z255" s="1"/>
      <c r="AA255" s="1"/>
    </row>
    <row r="256" spans="26:27" x14ac:dyDescent="0.25">
      <c r="Z256" s="1"/>
      <c r="AA256" s="1"/>
    </row>
    <row r="257" spans="26:27" x14ac:dyDescent="0.25">
      <c r="Z257" s="1"/>
      <c r="AA257" s="1"/>
    </row>
    <row r="258" spans="26:27" x14ac:dyDescent="0.25">
      <c r="Z258" s="1"/>
      <c r="AA258" s="1"/>
    </row>
    <row r="259" spans="26:27" x14ac:dyDescent="0.25">
      <c r="Z259" s="1"/>
      <c r="AA259" s="1"/>
    </row>
    <row r="260" spans="26:27" x14ac:dyDescent="0.25">
      <c r="Z260" s="1"/>
      <c r="AA260" s="1"/>
    </row>
    <row r="261" spans="26:27" x14ac:dyDescent="0.25">
      <c r="Z261" s="1"/>
      <c r="AA261" s="1"/>
    </row>
    <row r="262" spans="26:27" x14ac:dyDescent="0.25">
      <c r="Z262" s="1"/>
      <c r="AA262" s="1"/>
    </row>
    <row r="263" spans="26:27" x14ac:dyDescent="0.25">
      <c r="Z263" s="1"/>
      <c r="AA263" s="1"/>
    </row>
    <row r="264" spans="26:27" x14ac:dyDescent="0.25">
      <c r="Z264" s="1"/>
      <c r="AA264" s="1"/>
    </row>
    <row r="265" spans="26:27" x14ac:dyDescent="0.25">
      <c r="Z265" s="1"/>
      <c r="AA265" s="1"/>
    </row>
    <row r="266" spans="26:27" x14ac:dyDescent="0.25">
      <c r="Z266" s="1"/>
      <c r="AA266" s="1"/>
    </row>
    <row r="267" spans="26:27" x14ac:dyDescent="0.25">
      <c r="Z267" s="1"/>
      <c r="AA267" s="1"/>
    </row>
    <row r="268" spans="26:27" x14ac:dyDescent="0.25">
      <c r="Z268" s="1"/>
      <c r="AA268" s="1"/>
    </row>
    <row r="269" spans="26:27" x14ac:dyDescent="0.25">
      <c r="Z269" s="1"/>
      <c r="AA269" s="1"/>
    </row>
    <row r="270" spans="26:27" x14ac:dyDescent="0.25">
      <c r="Z270" s="1"/>
      <c r="AA270" s="1"/>
    </row>
    <row r="271" spans="26:27" x14ac:dyDescent="0.25">
      <c r="Z271" s="1"/>
      <c r="AA271" s="1"/>
    </row>
    <row r="272" spans="26:27" x14ac:dyDescent="0.25">
      <c r="Z272" s="1"/>
      <c r="AA272" s="1"/>
    </row>
    <row r="273" spans="26:27" x14ac:dyDescent="0.25">
      <c r="Z273" s="1"/>
      <c r="AA273" s="1"/>
    </row>
    <row r="274" spans="26:27" x14ac:dyDescent="0.25">
      <c r="Z274" s="1"/>
      <c r="AA274" s="1"/>
    </row>
    <row r="275" spans="26:27" x14ac:dyDescent="0.25">
      <c r="Z275" s="1"/>
      <c r="AA275" s="1"/>
    </row>
    <row r="276" spans="26:27" x14ac:dyDescent="0.25">
      <c r="Z276" s="1"/>
      <c r="AA276" s="1"/>
    </row>
    <row r="277" spans="26:27" x14ac:dyDescent="0.25">
      <c r="Z277" s="1"/>
      <c r="AA277" s="1"/>
    </row>
    <row r="278" spans="26:27" x14ac:dyDescent="0.25">
      <c r="Z278" s="1"/>
      <c r="AA278" s="1"/>
    </row>
    <row r="279" spans="26:27" x14ac:dyDescent="0.25">
      <c r="Z279" s="1"/>
      <c r="AA279" s="1"/>
    </row>
    <row r="280" spans="26:27" x14ac:dyDescent="0.25">
      <c r="Z280" s="1"/>
      <c r="AA280" s="1"/>
    </row>
    <row r="281" spans="26:27" x14ac:dyDescent="0.25">
      <c r="Z281" s="1"/>
      <c r="AA281" s="1"/>
    </row>
    <row r="282" spans="26:27" x14ac:dyDescent="0.25">
      <c r="Z282" s="1"/>
      <c r="AA282" s="1"/>
    </row>
    <row r="283" spans="26:27" x14ac:dyDescent="0.25">
      <c r="Z283" s="1"/>
      <c r="AA283" s="1"/>
    </row>
    <row r="284" spans="26:27" x14ac:dyDescent="0.25">
      <c r="Z284" s="1"/>
      <c r="AA284" s="1"/>
    </row>
    <row r="285" spans="26:27" x14ac:dyDescent="0.25">
      <c r="Z285" s="1"/>
      <c r="AA285" s="1"/>
    </row>
    <row r="286" spans="26:27" x14ac:dyDescent="0.25">
      <c r="Z286" s="1"/>
      <c r="AA286" s="1"/>
    </row>
    <row r="287" spans="26:27" x14ac:dyDescent="0.25">
      <c r="Z287" s="1"/>
      <c r="AA287" s="1"/>
    </row>
    <row r="288" spans="26:27" x14ac:dyDescent="0.25">
      <c r="Z288" s="1"/>
      <c r="AA288" s="1"/>
    </row>
    <row r="289" spans="26:27" x14ac:dyDescent="0.25">
      <c r="Z289" s="1"/>
      <c r="AA289" s="1"/>
    </row>
    <row r="290" spans="26:27" x14ac:dyDescent="0.25">
      <c r="Z290" s="1"/>
      <c r="AA290" s="1"/>
    </row>
    <row r="291" spans="26:27" x14ac:dyDescent="0.25">
      <c r="Z291" s="1"/>
      <c r="AA291" s="1"/>
    </row>
    <row r="292" spans="26:27" x14ac:dyDescent="0.25">
      <c r="Z292" s="1"/>
      <c r="AA292" s="1"/>
    </row>
    <row r="293" spans="26:27" x14ac:dyDescent="0.25">
      <c r="Z293" s="1"/>
      <c r="AA293" s="1"/>
    </row>
    <row r="294" spans="26:27" x14ac:dyDescent="0.25">
      <c r="Z294" s="1"/>
      <c r="AA294" s="1"/>
    </row>
    <row r="295" spans="26:27" x14ac:dyDescent="0.25">
      <c r="Z295" s="1"/>
      <c r="AA295" s="1"/>
    </row>
    <row r="296" spans="26:27" x14ac:dyDescent="0.25">
      <c r="Z296" s="1"/>
      <c r="AA296" s="1"/>
    </row>
    <row r="297" spans="26:27" x14ac:dyDescent="0.25">
      <c r="Z297" s="1"/>
      <c r="AA297" s="1"/>
    </row>
    <row r="298" spans="26:27" x14ac:dyDescent="0.25">
      <c r="Z298" s="1"/>
      <c r="AA298" s="1"/>
    </row>
    <row r="299" spans="26:27" x14ac:dyDescent="0.25">
      <c r="Z299" s="1"/>
      <c r="AA299" s="1"/>
    </row>
    <row r="300" spans="26:27" x14ac:dyDescent="0.25">
      <c r="Z300" s="1"/>
      <c r="AA300" s="1"/>
    </row>
    <row r="301" spans="26:27" x14ac:dyDescent="0.25">
      <c r="Z301" s="1"/>
      <c r="AA301" s="1"/>
    </row>
    <row r="302" spans="26:27" x14ac:dyDescent="0.25">
      <c r="Z302" s="1"/>
      <c r="AA302" s="1"/>
    </row>
    <row r="303" spans="26:27" x14ac:dyDescent="0.25">
      <c r="Z303" s="1"/>
      <c r="AA303" s="1"/>
    </row>
    <row r="304" spans="26:27" x14ac:dyDescent="0.25">
      <c r="Z304" s="1"/>
      <c r="AA304" s="1"/>
    </row>
    <row r="305" spans="26:27" x14ac:dyDescent="0.25">
      <c r="Z305" s="1"/>
      <c r="AA305" s="1"/>
    </row>
    <row r="306" spans="26:27" x14ac:dyDescent="0.25">
      <c r="Z306" s="1"/>
      <c r="AA306" s="1"/>
    </row>
    <row r="307" spans="26:27" x14ac:dyDescent="0.25">
      <c r="Z307" s="1"/>
      <c r="AA307" s="1"/>
    </row>
    <row r="308" spans="26:27" x14ac:dyDescent="0.25">
      <c r="Z308" s="1"/>
      <c r="AA308" s="1"/>
    </row>
    <row r="309" spans="26:27" x14ac:dyDescent="0.25">
      <c r="Z309" s="1"/>
      <c r="AA309" s="1"/>
    </row>
    <row r="310" spans="26:27" x14ac:dyDescent="0.25">
      <c r="Z310" s="1"/>
      <c r="AA310" s="1"/>
    </row>
    <row r="311" spans="26:27" x14ac:dyDescent="0.25">
      <c r="Z311" s="1"/>
      <c r="AA311" s="1"/>
    </row>
  </sheetData>
  <mergeCells count="111">
    <mergeCell ref="A73:A77"/>
    <mergeCell ref="A50:A53"/>
    <mergeCell ref="A65:A67"/>
    <mergeCell ref="A54:A64"/>
    <mergeCell ref="A68:A71"/>
    <mergeCell ref="N8:Z8"/>
    <mergeCell ref="R12:S12"/>
    <mergeCell ref="A11:A15"/>
    <mergeCell ref="A25:A26"/>
    <mergeCell ref="A30:B30"/>
    <mergeCell ref="A16:A24"/>
    <mergeCell ref="A27:A29"/>
    <mergeCell ref="T12:U12"/>
    <mergeCell ref="V12:W12"/>
    <mergeCell ref="N100:AC100"/>
    <mergeCell ref="N99:AC99"/>
    <mergeCell ref="B93:C93"/>
    <mergeCell ref="J93:K93"/>
    <mergeCell ref="AD98:AD99"/>
    <mergeCell ref="N96:AC96"/>
    <mergeCell ref="N98:AC98"/>
    <mergeCell ref="N97:AC97"/>
    <mergeCell ref="H98:M98"/>
    <mergeCell ref="B95:C95"/>
    <mergeCell ref="B97:C97"/>
    <mergeCell ref="H97:M97"/>
    <mergeCell ref="H95:M95"/>
    <mergeCell ref="H96:M96"/>
    <mergeCell ref="B1:C4"/>
    <mergeCell ref="F12:G12"/>
    <mergeCell ref="L7:M7"/>
    <mergeCell ref="J12:K12"/>
    <mergeCell ref="L12:M12"/>
    <mergeCell ref="N12:O12"/>
    <mergeCell ref="AD11:AE12"/>
    <mergeCell ref="B5:K8"/>
    <mergeCell ref="H99:M99"/>
    <mergeCell ref="B99:C99"/>
    <mergeCell ref="N94:O94"/>
    <mergeCell ref="AD93:AD94"/>
    <mergeCell ref="N95:AC95"/>
    <mergeCell ref="N93:O93"/>
    <mergeCell ref="AB93:AC93"/>
    <mergeCell ref="B9:AF9"/>
    <mergeCell ref="L8:M8"/>
    <mergeCell ref="L6:M6"/>
    <mergeCell ref="N5:Z5"/>
    <mergeCell ref="F11:AC11"/>
    <mergeCell ref="L5:M5"/>
    <mergeCell ref="AF11:AF13"/>
    <mergeCell ref="Z12:AA12"/>
    <mergeCell ref="AB12:AC12"/>
    <mergeCell ref="D1:AC4"/>
    <mergeCell ref="H12:I12"/>
    <mergeCell ref="N6:Z6"/>
    <mergeCell ref="B11:B13"/>
    <mergeCell ref="C11:C13"/>
    <mergeCell ref="X12:Y12"/>
    <mergeCell ref="E11:E13"/>
    <mergeCell ref="P93:Q93"/>
    <mergeCell ref="R93:S93"/>
    <mergeCell ref="T93:U93"/>
    <mergeCell ref="V93:W93"/>
    <mergeCell ref="B92:D92"/>
    <mergeCell ref="F93:G93"/>
    <mergeCell ref="L93:M93"/>
    <mergeCell ref="H93:I93"/>
    <mergeCell ref="N7:Z7"/>
    <mergeCell ref="AB5:AF6"/>
    <mergeCell ref="AB7:AF8"/>
    <mergeCell ref="P12:Q12"/>
    <mergeCell ref="AD1:AF1"/>
    <mergeCell ref="AD2:AF2"/>
    <mergeCell ref="AD4:AF4"/>
    <mergeCell ref="AD3:AF3"/>
    <mergeCell ref="D11:D13"/>
    <mergeCell ref="B117:C117"/>
    <mergeCell ref="B10:AF10"/>
    <mergeCell ref="V94:W94"/>
    <mergeCell ref="X94:Y94"/>
    <mergeCell ref="F92:K92"/>
    <mergeCell ref="L92:Q92"/>
    <mergeCell ref="R92:W92"/>
    <mergeCell ref="X92:AC92"/>
    <mergeCell ref="B14:AF14"/>
    <mergeCell ref="X93:Y93"/>
    <mergeCell ref="Z93:AA93"/>
    <mergeCell ref="Z94:AA94"/>
    <mergeCell ref="J94:K94"/>
    <mergeCell ref="AB94:AC94"/>
    <mergeCell ref="P94:Q94"/>
    <mergeCell ref="T94:U94"/>
    <mergeCell ref="B96:C96"/>
    <mergeCell ref="AD95:AD96"/>
    <mergeCell ref="R94:S94"/>
    <mergeCell ref="B104:D104"/>
    <mergeCell ref="B94:C94"/>
    <mergeCell ref="F94:G94"/>
    <mergeCell ref="H94:I94"/>
    <mergeCell ref="AD102:AE108"/>
    <mergeCell ref="A78:A80"/>
    <mergeCell ref="A81:B81"/>
    <mergeCell ref="A82:A83"/>
    <mergeCell ref="A87:B87"/>
    <mergeCell ref="A84:A86"/>
    <mergeCell ref="A88:A91"/>
    <mergeCell ref="L94:M94"/>
    <mergeCell ref="B98:C98"/>
    <mergeCell ref="B113:D116"/>
    <mergeCell ref="B100:C100"/>
    <mergeCell ref="H100:M100"/>
  </mergeCells>
  <phoneticPr fontId="7" type="noConversion"/>
  <conditionalFormatting sqref="F13 H13 J13 L13 N13 P13 R13 T13 V13 X13 Z13 AB13">
    <cfRule type="cellIs" dxfId="0" priority="1725" stopIfTrue="1" operator="equal">
      <formula>"""P"""</formula>
    </cfRule>
  </conditionalFormatting>
  <dataValidations xWindow="76" yWindow="611" count="1">
    <dataValidation allowBlank="1" showInputMessage="1" showErrorMessage="1" prompt="Ingresar el Nombre de la categoría de las actividades" sqref="B91 B45:B47 B82:B83 B88:B89" xr:uid="{00000000-0002-0000-0000-000000000000}"/>
  </dataValidations>
  <printOptions horizontalCentered="1" verticalCentered="1" headings="1"/>
  <pageMargins left="0.25" right="0.25" top="0.75" bottom="0.75" header="0.3" footer="0.3"/>
  <pageSetup scale="29" fitToHeight="0" orientation="portrait" horizontalDpi="300" verticalDpi="196" r:id="rId1"/>
  <headerFooter alignWithMargins="0"/>
  <rowBreaks count="2" manualBreakCount="2">
    <brk id="29" min="1" max="36" man="1"/>
    <brk id="80" min="1" max="3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trato_x0020_Activo xmlns="25c15988-2876-44c7-abc0-1bdffd82a190">true</Contrato_x0020_Activo>
    <lcf76f155ced4ddcb4097134ff3c332f xmlns="25c15988-2876-44c7-abc0-1bdffd82a190">
      <Terms xmlns="http://schemas.microsoft.com/office/infopath/2007/PartnerControls"/>
    </lcf76f155ced4ddcb4097134ff3c332f>
    <TaxCatchAll xmlns="ec0a869d-cec4-4f9f-ad5f-6abe3d0f0a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6D3FE989F8CBD46B26CBBE909B6ABC4" ma:contentTypeVersion="19" ma:contentTypeDescription="Crear nuevo documento." ma:contentTypeScope="" ma:versionID="fa7204d54430a7e9c1e67f48665b6a0b">
  <xsd:schema xmlns:xsd="http://www.w3.org/2001/XMLSchema" xmlns:xs="http://www.w3.org/2001/XMLSchema" xmlns:p="http://schemas.microsoft.com/office/2006/metadata/properties" xmlns:ns2="25c15988-2876-44c7-abc0-1bdffd82a190" xmlns:ns3="ec0a869d-cec4-4f9f-ad5f-6abe3d0f0ae2" targetNamespace="http://schemas.microsoft.com/office/2006/metadata/properties" ma:root="true" ma:fieldsID="f3b689e2b6f4f130cb02ba860c73711d" ns2:_="" ns3:_="">
    <xsd:import namespace="25c15988-2876-44c7-abc0-1bdffd82a190"/>
    <xsd:import namespace="ec0a869d-cec4-4f9f-ad5f-6abe3d0f0a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Contrato_x0020_Activo"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15988-2876-44c7-abc0-1bdffd82a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Contrato_x0020_Activo" ma:index="21" nillable="true" ma:displayName="Contrato Activo" ma:default="1" ma:internalName="Contrato_x0020_Activo">
      <xsd:simpleType>
        <xsd:restriction base="dms:Boolea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35e9f9a-3d58-498d-8726-342365405c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a869d-cec4-4f9f-ad5f-6abe3d0f0ae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bad63409-134b-489a-88c1-01316cd55720}" ma:internalName="TaxCatchAll" ma:showField="CatchAllData" ma:web="ec0a869d-cec4-4f9f-ad5f-6abe3d0f0a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1D7DD-32D4-4BDE-8858-CDBC9BC35E28}">
  <ds:schemaRefs>
    <ds:schemaRef ds:uri="http://purl.org/dc/elements/1.1/"/>
    <ds:schemaRef ds:uri="http://purl.org/dc/terms/"/>
    <ds:schemaRef ds:uri="http://schemas.microsoft.com/office/2006/metadata/properties"/>
    <ds:schemaRef ds:uri="http://purl.org/dc/dcmitype/"/>
    <ds:schemaRef ds:uri="ec0a869d-cec4-4f9f-ad5f-6abe3d0f0ae2"/>
    <ds:schemaRef ds:uri="http://schemas.microsoft.com/office/2006/documentManagement/types"/>
    <ds:schemaRef ds:uri="25c15988-2876-44c7-abc0-1bdffd82a190"/>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B2178C2-046C-4E85-B041-CF8E7B78B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15988-2876-44c7-abc0-1bdffd82a190"/>
    <ds:schemaRef ds:uri="ec0a869d-cec4-4f9f-ad5f-6abe3d0f0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677234-9974-49C6-A020-4784A0955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1'!Área_de_impresión</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TOBOS</dc:creator>
  <cp:keywords/>
  <dc:description/>
  <cp:lastModifiedBy>Alba Marin - TNE</cp:lastModifiedBy>
  <cp:revision/>
  <dcterms:created xsi:type="dcterms:W3CDTF">2008-02-19T04:25:44Z</dcterms:created>
  <dcterms:modified xsi:type="dcterms:W3CDTF">2025-03-16T04:25:22Z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0x01010096D3FE989F8CBD46B26CBBE909B6ABC4</vt:lpwstr>
  </property>
  <property fmtid="{D5CDD505-2E9C-101B-9397-08002B2CF9AE}" pid="3" name="MediaServiceImageTags">
    <vt:lpwstr/>
  </property>
</Properties>
</file>