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Desktop\SGI CELUTAXI 05-2019\1. ESTRATEGICOS\1. GESTION GERENCIAL - OK\3. FORMATOS - OK\"/>
    </mc:Choice>
  </mc:AlternateContent>
  <xr:revisionPtr revIDLastSave="0" documentId="13_ncr:1_{A78D9338-FF02-4CCE-BEF2-03537C94587E}" xr6:coauthVersionLast="43" xr6:coauthVersionMax="43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2018" sheetId="1" state="hidden" r:id="rId1"/>
    <sheet name="2020" sheetId="20" state="hidden" r:id="rId2"/>
    <sheet name="2021" sheetId="21" state="hidden" r:id="rId3"/>
    <sheet name="2022" sheetId="22" state="hidden" r:id="rId4"/>
    <sheet name="2023" sheetId="23" r:id="rId5"/>
    <sheet name="519525" sheetId="12" state="hidden" r:id="rId6"/>
    <sheet name="519530 " sheetId="13" state="hidden" r:id="rId7"/>
    <sheet name="RESTAURANTE" sheetId="15" state="hidden" r:id="rId8"/>
    <sheet name="519535" sheetId="14" state="hidden" r:id="rId9"/>
    <sheet name="PARQUE Y PEAJE" sheetId="10" state="hidden" r:id="rId10"/>
    <sheet name="Hoja2" sheetId="11" state="hidden" r:id="rId11"/>
    <sheet name="Hoja1" sheetId="16" state="hidden" r:id="rId12"/>
    <sheet name="NOMINA" sheetId="19" state="hidden" r:id="rId13"/>
  </sheets>
  <definedNames>
    <definedName name="_xlnm._FilterDatabase" localSheetId="11" hidden="1">Hoja1!$A$1:$K$323</definedName>
    <definedName name="_xlnm.Print_Area" localSheetId="0">'2018'!$A$30:$Q$53</definedName>
    <definedName name="_xlnm.Print_Area" localSheetId="1">'2020'!$A$1:$P$25</definedName>
    <definedName name="_xlnm.Print_Area" localSheetId="2">'2021'!$A$1:$P$28</definedName>
    <definedName name="_xlnm.Print_Area" localSheetId="3">'2022'!$A$1:$P$28</definedName>
    <definedName name="_xlnm.Print_Area" localSheetId="4">'2023'!$A$1:$P$28</definedName>
  </definedNames>
  <calcPr calcId="191029"/>
</workbook>
</file>

<file path=xl/calcChain.xml><?xml version="1.0" encoding="utf-8"?>
<calcChain xmlns="http://schemas.openxmlformats.org/spreadsheetml/2006/main">
  <c r="P21" i="23" l="1"/>
  <c r="P22" i="23"/>
  <c r="P15" i="23"/>
  <c r="P16" i="23"/>
  <c r="N25" i="23" l="1"/>
  <c r="M25" i="23"/>
  <c r="L25" i="23"/>
  <c r="K25" i="23"/>
  <c r="J25" i="23"/>
  <c r="I25" i="23"/>
  <c r="H25" i="23"/>
  <c r="G25" i="23"/>
  <c r="F25" i="23"/>
  <c r="E25" i="23"/>
  <c r="D25" i="23"/>
  <c r="C25" i="23"/>
  <c r="B25" i="23"/>
  <c r="O24" i="23"/>
  <c r="P24" i="23" s="1"/>
  <c r="O23" i="23"/>
  <c r="P23" i="23" s="1"/>
  <c r="O22" i="23"/>
  <c r="O21" i="23"/>
  <c r="O20" i="23"/>
  <c r="P20" i="23" s="1"/>
  <c r="O19" i="23"/>
  <c r="P19" i="23" s="1"/>
  <c r="O18" i="23"/>
  <c r="P18" i="23" s="1"/>
  <c r="O17" i="23"/>
  <c r="P17" i="23" s="1"/>
  <c r="O16" i="23"/>
  <c r="O15" i="23"/>
  <c r="O14" i="23"/>
  <c r="P14" i="23" s="1"/>
  <c r="P13" i="23"/>
  <c r="O13" i="23"/>
  <c r="O12" i="23"/>
  <c r="P12" i="23" s="1"/>
  <c r="O11" i="23"/>
  <c r="P11" i="23" s="1"/>
  <c r="P10" i="23"/>
  <c r="O10" i="23"/>
  <c r="P9" i="23"/>
  <c r="O9" i="23"/>
  <c r="O8" i="23"/>
  <c r="P8" i="23" s="1"/>
  <c r="O7" i="23"/>
  <c r="P7" i="23" s="1"/>
  <c r="O25" i="23" l="1"/>
  <c r="P25" i="23"/>
  <c r="B25" i="21"/>
  <c r="C25" i="21"/>
  <c r="N25" i="22" l="1"/>
  <c r="M25" i="22"/>
  <c r="L25" i="22"/>
  <c r="K25" i="22"/>
  <c r="J25" i="22"/>
  <c r="I25" i="22"/>
  <c r="H25" i="22"/>
  <c r="G25" i="22"/>
  <c r="F25" i="22"/>
  <c r="E25" i="22"/>
  <c r="D25" i="22"/>
  <c r="C25" i="22"/>
  <c r="B25" i="22"/>
  <c r="P24" i="22"/>
  <c r="O24" i="22"/>
  <c r="O23" i="22"/>
  <c r="P23" i="22" s="1"/>
  <c r="P22" i="22"/>
  <c r="O22" i="22"/>
  <c r="O21" i="22"/>
  <c r="O20" i="22"/>
  <c r="P20" i="22" s="1"/>
  <c r="O19" i="22"/>
  <c r="P19" i="22" s="1"/>
  <c r="O18" i="22"/>
  <c r="P18" i="22" s="1"/>
  <c r="O17" i="22"/>
  <c r="P17" i="22" s="1"/>
  <c r="O16" i="22"/>
  <c r="P16" i="22" s="1"/>
  <c r="O15" i="22"/>
  <c r="P15" i="22" s="1"/>
  <c r="O14" i="22"/>
  <c r="P14" i="22" s="1"/>
  <c r="O13" i="22"/>
  <c r="P13" i="22" s="1"/>
  <c r="O12" i="22"/>
  <c r="P12" i="22" s="1"/>
  <c r="O11" i="22"/>
  <c r="P11" i="22" s="1"/>
  <c r="O10" i="22"/>
  <c r="P10" i="22" s="1"/>
  <c r="O9" i="22"/>
  <c r="P9" i="22" s="1"/>
  <c r="O8" i="22"/>
  <c r="P8" i="22" s="1"/>
  <c r="O7" i="22"/>
  <c r="P7" i="22" s="1"/>
  <c r="P25" i="22" l="1"/>
  <c r="O25" i="22"/>
  <c r="M25" i="21"/>
  <c r="E25" i="21"/>
  <c r="O24" i="21"/>
  <c r="P24" i="21" s="1"/>
  <c r="O23" i="21"/>
  <c r="P23" i="21" s="1"/>
  <c r="F25" i="21"/>
  <c r="O22" i="21"/>
  <c r="P22" i="21" s="1"/>
  <c r="O21" i="21"/>
  <c r="L25" i="21"/>
  <c r="O20" i="21"/>
  <c r="P20" i="21" s="1"/>
  <c r="N25" i="21"/>
  <c r="K25" i="21"/>
  <c r="O18" i="21"/>
  <c r="P18" i="21" s="1"/>
  <c r="O17" i="21"/>
  <c r="P17" i="21" s="1"/>
  <c r="O16" i="21"/>
  <c r="P16" i="21" s="1"/>
  <c r="D25" i="21"/>
  <c r="O13" i="21"/>
  <c r="P13" i="21" s="1"/>
  <c r="O12" i="21"/>
  <c r="P12" i="21" s="1"/>
  <c r="J25" i="21"/>
  <c r="I25" i="21"/>
  <c r="H25" i="21"/>
  <c r="G25" i="21"/>
  <c r="O10" i="21"/>
  <c r="P10" i="21" s="1"/>
  <c r="O9" i="21"/>
  <c r="P9" i="21" s="1"/>
  <c r="O8" i="21"/>
  <c r="P8" i="21" s="1"/>
  <c r="O7" i="21"/>
  <c r="P7" i="21" s="1"/>
  <c r="O20" i="20"/>
  <c r="P20" i="20"/>
  <c r="O11" i="21" l="1"/>
  <c r="P11" i="21" s="1"/>
  <c r="O14" i="21"/>
  <c r="P14" i="21" s="1"/>
  <c r="O15" i="21"/>
  <c r="P15" i="21" s="1"/>
  <c r="O19" i="21"/>
  <c r="P19" i="21" s="1"/>
  <c r="N20" i="20"/>
  <c r="N19" i="20"/>
  <c r="M20" i="20"/>
  <c r="L20" i="20"/>
  <c r="K22" i="20"/>
  <c r="K19" i="20"/>
  <c r="K20" i="20"/>
  <c r="I11" i="20"/>
  <c r="H11" i="20"/>
  <c r="G11" i="20"/>
  <c r="G22" i="20"/>
  <c r="G14" i="20"/>
  <c r="F22" i="20"/>
  <c r="D22" i="20"/>
  <c r="D14" i="20"/>
  <c r="C15" i="20"/>
  <c r="P25" i="21" l="1"/>
  <c r="O25" i="21"/>
  <c r="J20" i="20"/>
  <c r="J22" i="20"/>
  <c r="J11" i="20" l="1"/>
  <c r="O12" i="20"/>
  <c r="P12" i="20" s="1"/>
  <c r="G15" i="20"/>
  <c r="G25" i="20" l="1"/>
  <c r="O8" i="20" l="1"/>
  <c r="P8" i="20" s="1"/>
  <c r="D40" i="1" l="1"/>
  <c r="C40" i="1" s="1"/>
  <c r="P40" i="1"/>
  <c r="Q40" i="1" l="1"/>
  <c r="D52" i="1"/>
  <c r="D25" i="20"/>
  <c r="E25" i="20"/>
  <c r="F25" i="20"/>
  <c r="I25" i="20"/>
  <c r="J25" i="20"/>
  <c r="K25" i="20"/>
  <c r="L25" i="20"/>
  <c r="M25" i="20"/>
  <c r="N25" i="20"/>
  <c r="O22" i="20" l="1"/>
  <c r="M50" i="1"/>
  <c r="M52" i="1" s="1"/>
  <c r="I50" i="1"/>
  <c r="O16" i="20"/>
  <c r="P16" i="20" s="1"/>
  <c r="H25" i="20"/>
  <c r="C25" i="20"/>
  <c r="P50" i="1" l="1"/>
  <c r="Q50" i="1" s="1"/>
  <c r="P22" i="20"/>
  <c r="C42" i="1" l="1"/>
  <c r="O14" i="20"/>
  <c r="P14" i="20" s="1"/>
  <c r="O13" i="20"/>
  <c r="P13" i="20" s="1"/>
  <c r="O11" i="20"/>
  <c r="P11" i="20" s="1"/>
  <c r="O23" i="20"/>
  <c r="P23" i="20" s="1"/>
  <c r="O17" i="20"/>
  <c r="P17" i="20" s="1"/>
  <c r="O7" i="20"/>
  <c r="P7" i="20" s="1"/>
  <c r="O18" i="20"/>
  <c r="O21" i="20"/>
  <c r="B25" i="20"/>
  <c r="O15" i="20"/>
  <c r="P15" i="20" s="1"/>
  <c r="O10" i="20"/>
  <c r="P10" i="20" s="1"/>
  <c r="O19" i="20"/>
  <c r="P19" i="20" s="1"/>
  <c r="O24" i="20"/>
  <c r="P24" i="20" s="1"/>
  <c r="O9" i="20"/>
  <c r="P9" i="20" s="1"/>
  <c r="P49" i="1"/>
  <c r="Q49" i="1" s="1"/>
  <c r="C46" i="1"/>
  <c r="O25" i="20" l="1"/>
  <c r="P18" i="20"/>
  <c r="P25" i="20" l="1"/>
  <c r="C45" i="1"/>
  <c r="I51" i="1" l="1"/>
  <c r="I52" i="1" s="1"/>
  <c r="P39" i="1" l="1"/>
  <c r="Q39" i="1" s="1"/>
  <c r="P41" i="1"/>
  <c r="Q41" i="1" s="1"/>
  <c r="P42" i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51" i="1"/>
  <c r="Q51" i="1" s="1"/>
  <c r="Q42" i="1" l="1"/>
  <c r="P52" i="1"/>
  <c r="B14" i="19"/>
  <c r="F34" i="11" l="1"/>
  <c r="I41" i="11"/>
  <c r="I42" i="11" s="1"/>
  <c r="E33" i="11" s="1"/>
  <c r="F33" i="11" s="1"/>
  <c r="F31" i="11"/>
  <c r="I35" i="11"/>
  <c r="I34" i="11"/>
  <c r="I33" i="11"/>
  <c r="F29" i="11"/>
  <c r="F28" i="11"/>
  <c r="F26" i="11"/>
  <c r="F25" i="11"/>
  <c r="D18" i="11"/>
  <c r="C18" i="11"/>
  <c r="B18" i="11"/>
  <c r="A18" i="11"/>
  <c r="E44" i="13"/>
  <c r="G86" i="10"/>
  <c r="E126" i="12"/>
  <c r="G125" i="15"/>
  <c r="F27" i="11" l="1"/>
  <c r="F30" i="11"/>
  <c r="I43" i="11"/>
  <c r="D19" i="11"/>
  <c r="C19" i="11"/>
  <c r="C52" i="1" l="1"/>
  <c r="Q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Luffi</author>
  </authors>
  <commentList>
    <comment ref="I4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mantenimiento reja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HSEQ</author>
    <author>Asistente</author>
    <author>Luffi</author>
  </authors>
  <commentList>
    <comment ref="I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HSEQ:</t>
        </r>
        <r>
          <rPr>
            <sz val="9"/>
            <color indexed="81"/>
            <rFont val="Tahoma"/>
            <family val="2"/>
          </rPr>
          <t xml:space="preserve">
18000 parlantes para contabilidad</t>
        </r>
      </text>
    </comment>
    <comment ref="J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HSEQ:</t>
        </r>
        <r>
          <rPr>
            <sz val="9"/>
            <color indexed="81"/>
            <rFont val="Tahoma"/>
            <family val="2"/>
          </rPr>
          <t xml:space="preserve">
165000 3 teclados proveedor TECH CENTER 21/08/2020
371518 diadema CR - 20/08/2020
40000 Recarga tonner - 14/08/2020
230000 disco duro extraible  - 04/08/2020
360000 cambio disco duro y configuración pc contadora - 04/08/2020</t>
        </r>
      </text>
    </comment>
    <comment ref="J1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HSEQ:</t>
        </r>
        <r>
          <rPr>
            <sz val="9"/>
            <color indexed="81"/>
            <rFont val="Tahoma"/>
            <family val="2"/>
          </rPr>
          <t xml:space="preserve">
150000 fumigación 06/08/2020</t>
        </r>
      </text>
    </comment>
    <comment ref="M1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HSEQ:</t>
        </r>
        <r>
          <rPr>
            <sz val="9"/>
            <color indexed="81"/>
            <rFont val="Tahoma"/>
            <family val="2"/>
          </rPr>
          <t xml:space="preserve">
87500 dotacion CR 14/11/2020</t>
        </r>
      </text>
    </comment>
    <comment ref="F15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HSEQ:</t>
        </r>
        <r>
          <rPr>
            <sz val="9"/>
            <color indexed="81"/>
            <rFont val="Tahoma"/>
            <family val="2"/>
          </rPr>
          <t xml:space="preserve">
140000 traje antifluido</t>
        </r>
      </text>
    </comment>
    <comment ref="G15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HSEQ:</t>
        </r>
        <r>
          <rPr>
            <sz val="9"/>
            <color indexed="81"/>
            <rFont val="Tahoma"/>
            <family val="2"/>
          </rPr>
          <t xml:space="preserve">
340,000 termometro digital
64200 soporte antibacterial
280000 tapete desinfección+alcohol</t>
        </r>
      </text>
    </comment>
    <comment ref="H15" authorId="1" shapeId="0" xr:uid="{00000000-0006-0000-0100-000007000000}">
      <text>
        <r>
          <rPr>
            <sz val="9"/>
            <color indexed="81"/>
            <rFont val="Tahoma"/>
            <family val="2"/>
          </rPr>
          <t>Extintores Nuevos  y Recargas</t>
        </r>
      </text>
    </comment>
    <comment ref="J15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HSEQ:</t>
        </r>
        <r>
          <rPr>
            <sz val="9"/>
            <color indexed="81"/>
            <rFont val="Tahoma"/>
            <family val="2"/>
          </rPr>
          <t xml:space="preserve">
97600 alcohol antiseptico 14/08/2020</t>
        </r>
      </text>
    </comment>
    <comment ref="J18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HSEQ:</t>
        </r>
        <r>
          <rPr>
            <sz val="9"/>
            <color indexed="81"/>
            <rFont val="Tahoma"/>
            <family val="2"/>
          </rPr>
          <t xml:space="preserve">
1950000 pruebas rapidas COVID  - 03/08/2020</t>
        </r>
      </text>
    </comment>
    <comment ref="L18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HSEQ:</t>
        </r>
        <r>
          <rPr>
            <sz val="9"/>
            <color indexed="81"/>
            <rFont val="Tahoma"/>
            <family val="2"/>
          </rPr>
          <t xml:space="preserve">
examenes </t>
        </r>
      </text>
    </comment>
    <comment ref="I19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HSEQ:</t>
        </r>
        <r>
          <rPr>
            <sz val="9"/>
            <color indexed="81"/>
            <rFont val="Tahoma"/>
            <family val="2"/>
          </rPr>
          <t xml:space="preserve">
8000 ferremarcas - 28/07/2020
161450 electricos la 36 - 24/07/2020
22950 electricos la 36 - 28/07/2020
102590 electricos la 36 -23/07/2020</t>
        </r>
      </text>
    </comment>
    <comment ref="K19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HSEQ:</t>
        </r>
        <r>
          <rPr>
            <sz val="9"/>
            <color indexed="81"/>
            <rFont val="Tahoma"/>
            <family val="2"/>
          </rPr>
          <t xml:space="preserve">
300000 mantenimiento reja
25/09/2020
86800 cables de inicio cr
23/09/2020
190000 Cablesneopreno camaras
11/09/2020</t>
        </r>
      </text>
    </comment>
    <comment ref="L19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HSEQ:</t>
        </r>
        <r>
          <rPr>
            <sz val="9"/>
            <color indexed="81"/>
            <rFont val="Tahoma"/>
            <family val="2"/>
          </rPr>
          <t xml:space="preserve">
21000 kit de RAD TOSHIBA 15/10/2020</t>
        </r>
      </text>
    </comment>
    <comment ref="N1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HSEQ:</t>
        </r>
        <r>
          <rPr>
            <sz val="9"/>
            <color indexed="81"/>
            <rFont val="Tahoma"/>
            <family val="2"/>
          </rPr>
          <t xml:space="preserve">
450000 CAMARA 15/12/2020
470000 arreglo de reja 23/12/2020</t>
        </r>
      </text>
    </comment>
    <comment ref="J20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HSEQ:</t>
        </r>
        <r>
          <rPr>
            <sz val="9"/>
            <color indexed="81"/>
            <rFont val="Tahoma"/>
            <family val="2"/>
          </rPr>
          <t xml:space="preserve">
2048000 llantas WDS093 21/08/2020
283000 cambio aceite GET191 20/08/2020
780900 cambio aceite WDR944 06/08/2020
714000 mantenimiento WDS093 06/08/2020
919047 mantenimiento WDR944 05/08/2020</t>
        </r>
      </text>
    </comment>
    <comment ref="K2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HSEQ:</t>
        </r>
        <r>
          <rPr>
            <sz val="9"/>
            <color indexed="81"/>
            <rFont val="Tahoma"/>
            <family val="2"/>
          </rPr>
          <t xml:space="preserve">
80000 alineacion TSS546-SXC503
16/09/2020
310500 bujes  y plumillasWDS093
16/09/2020</t>
        </r>
      </text>
    </comment>
    <comment ref="L20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HSEQ:</t>
        </r>
        <r>
          <rPr>
            <sz val="9"/>
            <color indexed="81"/>
            <rFont val="Tahoma"/>
            <family val="2"/>
          </rPr>
          <t xml:space="preserve">
177786 rotulas 28/09/2020 se pago el 02/10/2020
570000 kit de embrague y correa de reparticion 09/10/2020
242000 parqueadero buses 15/10/2020
1241233 pastillas GET191 26/10/2020
158000 cambio de aceite WNU024 23/10/2020
216800 cambio de aceite GET191 27/10/2020
354926 compra de bateria WNU024 27/10/2020</t>
        </r>
      </text>
    </comment>
    <comment ref="M20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HSEQ:</t>
        </r>
        <r>
          <rPr>
            <sz val="9"/>
            <color indexed="81"/>
            <rFont val="Tahoma"/>
            <family val="2"/>
          </rPr>
          <t xml:space="preserve">
850345 cambio de aceite WDS093 04/11/2020
1300000 llantas WDR944 11/11/2020
265000 mantenimiento frenos WDR831 14/11/2020
211600 cambio de aceite TSS613 19/11/2020
146501 cambio de aceite WDR831 19/11/2020</t>
        </r>
      </text>
    </comment>
    <comment ref="N20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HSEQ:</t>
        </r>
        <r>
          <rPr>
            <sz val="9"/>
            <color indexed="81"/>
            <rFont val="Tahoma"/>
            <family val="2"/>
          </rPr>
          <t xml:space="preserve">
310378 tecno mecanica WDR584 02/12/2020
537001 arreglo bus WDR944 10/12/2020
1655000 arreglo frenos 18/12/2020
129500 cambioaceite WDR831 21/12/2020
395200 bateria WDS093 21/12/2020
170000 instalacion bateria  WDS093 22/12/2020
980000 cambio piñon reparticion 23/12/2020</t>
        </r>
      </text>
    </comment>
    <comment ref="B21" authorId="1" shapeId="0" xr:uid="{00000000-0006-0000-0100-000014000000}">
      <text>
        <r>
          <rPr>
            <sz val="9"/>
            <color indexed="81"/>
            <rFont val="Tahoma"/>
            <family val="2"/>
          </rPr>
          <t>Fue realizada por ARL Equidad</t>
        </r>
      </text>
    </comment>
    <comment ref="E21" authorId="2" shapeId="0" xr:uid="{00000000-0006-0000-0100-000015000000}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PVE Osteomuscular</t>
        </r>
      </text>
    </comment>
    <comment ref="I21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
Fue realizada por ARL Equidad</t>
        </r>
      </text>
    </comment>
    <comment ref="C22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Compras Borrados lapiz-zipplo
</t>
        </r>
      </text>
    </comment>
    <comment ref="I2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HSEQ:</t>
        </r>
        <r>
          <rPr>
            <sz val="9"/>
            <color indexed="81"/>
            <rFont val="Tahoma"/>
            <family val="2"/>
          </rPr>
          <t xml:space="preserve">
14000 libro tres columnas - 31/07/2020</t>
        </r>
      </text>
    </comment>
    <comment ref="J22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HSEQ:</t>
        </r>
        <r>
          <rPr>
            <sz val="9"/>
            <color indexed="81"/>
            <rFont val="Tahoma"/>
            <family val="2"/>
          </rPr>
          <t xml:space="preserve">
48000 caja vasos 01/08/2020
5950 bolsas 01/08/2020
64000 carnets 04/08/20
216000 mugs 04/08/2020</t>
        </r>
      </text>
    </comment>
    <comment ref="K22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HSEQ:</t>
        </r>
        <r>
          <rPr>
            <sz val="9"/>
            <color indexed="81"/>
            <rFont val="Tahoma"/>
            <family val="2"/>
          </rPr>
          <t xml:space="preserve">
267000 café - 24/08/2020
470000 publicidad
25/09/2020
276000 cajas personalizadas
24/09/2020
343064 papeleria
24/09/2020
</t>
        </r>
      </text>
    </comment>
    <comment ref="L22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HSEQ:</t>
        </r>
        <r>
          <rPr>
            <sz val="9"/>
            <color indexed="81"/>
            <rFont val="Tahoma"/>
            <family val="2"/>
          </rPr>
          <t xml:space="preserve">
765000 tarjetas imantadas 14/10/2020</t>
        </r>
      </text>
    </comment>
    <comment ref="M22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HSEQ:</t>
        </r>
        <r>
          <rPr>
            <sz val="9"/>
            <color indexed="81"/>
            <rFont val="Tahoma"/>
            <family val="2"/>
          </rPr>
          <t xml:space="preserve">
405340 papeleria 14/11/2020</t>
        </r>
      </text>
    </comment>
    <comment ref="A23" authorId="2" shapeId="0" xr:uid="{00000000-0006-0000-0100-00001D000000}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presupuesto incluido en el PESV</t>
        </r>
      </text>
    </comment>
    <comment ref="I23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>HSEQ:</t>
        </r>
        <r>
          <rPr>
            <sz val="9"/>
            <color indexed="81"/>
            <rFont val="Tahoma"/>
            <family val="2"/>
          </rPr>
          <t xml:space="preserve">
800000 logo reflectivos 28/07/2020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COORD SGI</author>
    <author>Asistente</author>
    <author>Luffi</author>
  </authors>
  <commentList>
    <comment ref="I10" authorId="0" shapeId="0" xr:uid="{0E6A222F-FC40-400E-8BAF-6808837D6577}">
      <text>
        <r>
          <rPr>
            <b/>
            <sz val="9"/>
            <color indexed="81"/>
            <rFont val="Tahoma"/>
            <family val="2"/>
          </rPr>
          <t>COORD SGI:
Simulacro ARL</t>
        </r>
      </text>
    </comment>
    <comment ref="F11" authorId="0" shapeId="0" xr:uid="{DCF71861-68C9-4EDA-AD16-A6FA4E458CF1}">
      <text>
        <r>
          <rPr>
            <b/>
            <sz val="9"/>
            <color indexed="81"/>
            <rFont val="Tahoma"/>
            <family val="2"/>
          </rPr>
          <t>COORD SGI:</t>
        </r>
        <r>
          <rPr>
            <sz val="9"/>
            <color indexed="81"/>
            <rFont val="Tahoma"/>
            <family val="2"/>
          </rPr>
          <t xml:space="preserve">
PANTALLAS</t>
        </r>
      </text>
    </comment>
    <comment ref="K11" authorId="0" shapeId="0" xr:uid="{1CCD329C-E125-4A9B-8D77-6C8C0E5693DC}">
      <text>
        <r>
          <rPr>
            <b/>
            <sz val="9"/>
            <color indexed="81"/>
            <rFont val="Tahoma"/>
            <family val="2"/>
          </rPr>
          <t>COORD SGI:</t>
        </r>
        <r>
          <rPr>
            <sz val="9"/>
            <color indexed="81"/>
            <rFont val="Tahoma"/>
            <family val="2"/>
          </rPr>
          <t xml:space="preserve">
Disco solido</t>
        </r>
      </text>
    </comment>
    <comment ref="H14" authorId="0" shapeId="0" xr:uid="{A4863CBA-A0F5-4173-92A2-5ABFD9DA70D3}">
      <text>
        <r>
          <rPr>
            <b/>
            <sz val="9"/>
            <color indexed="81"/>
            <rFont val="Tahoma"/>
            <family val="2"/>
          </rPr>
          <t>COORD SGI:</t>
        </r>
        <r>
          <rPr>
            <sz val="9"/>
            <color indexed="81"/>
            <rFont val="Tahoma"/>
            <family val="2"/>
          </rPr>
          <t xml:space="preserve">
Dotacion montora</t>
        </r>
      </text>
    </comment>
    <comment ref="K14" authorId="0" shapeId="0" xr:uid="{6AEF3403-E895-4D84-9DE3-8E82C4BA02CF}">
      <text>
        <r>
          <rPr>
            <b/>
            <sz val="9"/>
            <color indexed="81"/>
            <rFont val="Tahoma"/>
            <family val="2"/>
          </rPr>
          <t>COORD SGI:</t>
        </r>
        <r>
          <rPr>
            <sz val="9"/>
            <color indexed="81"/>
            <rFont val="Tahoma"/>
            <family val="2"/>
          </rPr>
          <t xml:space="preserve">
dotacion amdinistrativo y conductor
</t>
        </r>
      </text>
    </comment>
    <comment ref="D15" authorId="0" shapeId="0" xr:uid="{AD974B0A-428A-4D0D-881A-F25778AC6012}">
      <text>
        <r>
          <rPr>
            <b/>
            <sz val="9"/>
            <color indexed="81"/>
            <rFont val="Tahoma"/>
            <family val="2"/>
          </rPr>
          <t>COORD SGI:</t>
        </r>
        <r>
          <rPr>
            <sz val="9"/>
            <color indexed="81"/>
            <rFont val="Tahoma"/>
            <family val="2"/>
          </rPr>
          <t xml:space="preserve">
Elemento de botiquin</t>
        </r>
      </text>
    </comment>
    <comment ref="I15" authorId="0" shapeId="0" xr:uid="{C75A0E02-692B-4AC9-8010-58BA00E057E1}">
      <text>
        <r>
          <rPr>
            <b/>
            <sz val="9"/>
            <color indexed="81"/>
            <rFont val="Tahoma"/>
            <family val="2"/>
          </rPr>
          <t>COORD SGI:</t>
        </r>
        <r>
          <rPr>
            <sz val="9"/>
            <color indexed="81"/>
            <rFont val="Tahoma"/>
            <family val="2"/>
          </rPr>
          <t xml:space="preserve">
pimpina alcohol</t>
        </r>
      </text>
    </comment>
    <comment ref="K15" authorId="0" shapeId="0" xr:uid="{FE0638F5-509B-4FCA-A6D5-FF5D5BB585D7}">
      <text>
        <r>
          <rPr>
            <b/>
            <sz val="9"/>
            <color indexed="81"/>
            <rFont val="Tahoma"/>
            <family val="2"/>
          </rPr>
          <t>COORD SGI:</t>
        </r>
        <r>
          <rPr>
            <sz val="9"/>
            <color indexed="81"/>
            <rFont val="Tahoma"/>
            <family val="2"/>
          </rPr>
          <t xml:space="preserve">
pimpina alcohol</t>
        </r>
      </text>
    </comment>
    <comment ref="L15" authorId="0" shapeId="0" xr:uid="{2567AAA4-2523-406B-BA57-08AAA3AC122B}">
      <text>
        <r>
          <rPr>
            <b/>
            <sz val="9"/>
            <color indexed="81"/>
            <rFont val="Tahoma"/>
            <family val="2"/>
          </rPr>
          <t>COORD SGI:</t>
        </r>
        <r>
          <rPr>
            <sz val="9"/>
            <color indexed="81"/>
            <rFont val="Tahoma"/>
            <family val="2"/>
          </rPr>
          <t xml:space="preserve">
Paleta pare-siga</t>
        </r>
      </text>
    </comment>
    <comment ref="I16" authorId="0" shapeId="0" xr:uid="{C85AD47F-E4D4-4A91-B256-A7A85D249291}">
      <text>
        <r>
          <rPr>
            <b/>
            <sz val="9"/>
            <color indexed="81"/>
            <rFont val="Tahoma"/>
            <family val="2"/>
          </rPr>
          <t>COORD SGI:</t>
        </r>
        <r>
          <rPr>
            <sz val="9"/>
            <color indexed="81"/>
            <rFont val="Tahoma"/>
            <family val="2"/>
          </rPr>
          <t xml:space="preserve">
Estudio puesto conductor</t>
        </r>
      </text>
    </comment>
    <comment ref="H18" authorId="0" shapeId="0" xr:uid="{D43DCD8D-002C-4561-A150-800162126C00}">
      <text>
        <r>
          <rPr>
            <b/>
            <sz val="9"/>
            <color indexed="81"/>
            <rFont val="Tahoma"/>
            <family val="2"/>
          </rPr>
          <t>COORD SGI:</t>
        </r>
        <r>
          <rPr>
            <sz val="9"/>
            <color indexed="81"/>
            <rFont val="Tahoma"/>
            <family val="2"/>
          </rPr>
          <t xml:space="preserve">
Examenes ingreso</t>
        </r>
      </text>
    </comment>
    <comment ref="L18" authorId="0" shapeId="0" xr:uid="{6C8E4F91-0B9D-4A55-91BD-BFCB50BAFB7D}">
      <text>
        <r>
          <rPr>
            <b/>
            <sz val="9"/>
            <color indexed="81"/>
            <rFont val="Tahoma"/>
            <family val="2"/>
          </rPr>
          <t>COORD SGI:</t>
        </r>
        <r>
          <rPr>
            <sz val="9"/>
            <color indexed="81"/>
            <rFont val="Tahoma"/>
            <family val="2"/>
          </rPr>
          <t xml:space="preserve">
Prueba covid</t>
        </r>
      </text>
    </comment>
    <comment ref="N18" authorId="0" shapeId="0" xr:uid="{ECA3F0C4-5704-4DD1-AC57-E45C88E68091}">
      <text>
        <r>
          <rPr>
            <b/>
            <sz val="9"/>
            <color indexed="81"/>
            <rFont val="Tahoma"/>
            <family val="2"/>
          </rPr>
          <t>COORD SGI:</t>
        </r>
        <r>
          <rPr>
            <sz val="9"/>
            <color indexed="81"/>
            <rFont val="Tahoma"/>
            <family val="2"/>
          </rPr>
          <t xml:space="preserve">
esamen periodico</t>
        </r>
      </text>
    </comment>
    <comment ref="B21" authorId="1" shapeId="0" xr:uid="{00000000-0006-0000-0200-000001000000}">
      <text>
        <r>
          <rPr>
            <sz val="9"/>
            <color indexed="81"/>
            <rFont val="Tahoma"/>
            <family val="2"/>
          </rPr>
          <t>Fue realizada por ARL Equidad</t>
        </r>
      </text>
    </comment>
    <comment ref="A23" authorId="2" shapeId="0" xr:uid="{00000000-0006-0000-0200-000002000000}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presupuesto incluido en el PESV</t>
        </r>
      </text>
    </comment>
    <comment ref="E24" authorId="0" shapeId="0" xr:uid="{DAC03B1A-7198-452C-8212-DD586F46D8EB}">
      <text>
        <r>
          <rPr>
            <b/>
            <sz val="9"/>
            <color indexed="81"/>
            <rFont val="Tahoma"/>
            <family val="2"/>
          </rPr>
          <t>COORD SGI:</t>
        </r>
        <r>
          <rPr>
            <sz val="9"/>
            <color indexed="81"/>
            <rFont val="Tahoma"/>
            <family val="2"/>
          </rPr>
          <t xml:space="preserve">
QR</t>
        </r>
      </text>
    </comment>
    <comment ref="F24" authorId="0" shapeId="0" xr:uid="{4E1DDA7C-3570-4F6F-9909-1E49D43A717B}">
      <text>
        <r>
          <rPr>
            <b/>
            <sz val="9"/>
            <color indexed="81"/>
            <rFont val="Tahoma"/>
            <family val="2"/>
          </rPr>
          <t>COORD USO TAPABOCA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COORD SGI</author>
    <author>Asistente</author>
    <author>Luffi</author>
  </authors>
  <commentList>
    <comment ref="C11" authorId="0" shapeId="0" xr:uid="{3AAB69F6-5D58-4D56-8453-FCEA17B239C9}">
      <text>
        <r>
          <rPr>
            <b/>
            <sz val="9"/>
            <color indexed="81"/>
            <rFont val="Tahoma"/>
            <family val="2"/>
          </rPr>
          <t>COORD SGI:</t>
        </r>
        <r>
          <rPr>
            <sz val="9"/>
            <color indexed="81"/>
            <rFont val="Tahoma"/>
            <family val="2"/>
          </rPr>
          <t xml:space="preserve">
3 computador</t>
        </r>
      </text>
    </comment>
    <comment ref="F11" authorId="0" shapeId="0" xr:uid="{62A0552E-2610-4C86-9B58-06133DC240FD}">
      <text>
        <r>
          <rPr>
            <b/>
            <sz val="9"/>
            <color indexed="81"/>
            <rFont val="Tahoma"/>
            <family val="2"/>
          </rPr>
          <t>COORD SGI:</t>
        </r>
        <r>
          <rPr>
            <sz val="9"/>
            <color indexed="81"/>
            <rFont val="Tahoma"/>
            <family val="2"/>
          </rPr>
          <t xml:space="preserve">
1 computador</t>
        </r>
      </text>
    </comment>
    <comment ref="D15" authorId="0" shapeId="0" xr:uid="{2FFACA8A-B7AC-4987-B5EC-30CBE947E0C7}">
      <text>
        <r>
          <rPr>
            <b/>
            <sz val="9"/>
            <color indexed="81"/>
            <rFont val="Tahoma"/>
            <family val="2"/>
          </rPr>
          <t>COORD SGI:</t>
        </r>
        <r>
          <rPr>
            <sz val="9"/>
            <color indexed="81"/>
            <rFont val="Tahoma"/>
            <family val="2"/>
          </rPr>
          <t xml:space="preserve">
envase alcohol</t>
        </r>
      </text>
    </comment>
    <comment ref="E15" authorId="0" shapeId="0" xr:uid="{CAFE81E7-7B3A-4BF9-9743-9332A3C8828D}">
      <text>
        <r>
          <rPr>
            <b/>
            <sz val="9"/>
            <color indexed="81"/>
            <rFont val="Tahoma"/>
            <family val="2"/>
          </rPr>
          <t>COORD SGI:</t>
        </r>
        <r>
          <rPr>
            <sz val="9"/>
            <color indexed="81"/>
            <rFont val="Tahoma"/>
            <family val="2"/>
          </rPr>
          <t xml:space="preserve">
chalecos</t>
        </r>
      </text>
    </comment>
    <comment ref="G15" authorId="0" shapeId="0" xr:uid="{F7235BC5-4A5F-4B6A-ACF6-BD848118A1BA}">
      <text>
        <r>
          <rPr>
            <b/>
            <sz val="9"/>
            <color indexed="81"/>
            <rFont val="Tahoma"/>
            <family val="2"/>
          </rPr>
          <t>COORD SGI:</t>
        </r>
        <r>
          <rPr>
            <sz val="9"/>
            <color indexed="81"/>
            <rFont val="Tahoma"/>
            <family val="2"/>
          </rPr>
          <t xml:space="preserve">
punto encuentro</t>
        </r>
      </text>
    </comment>
    <comment ref="D16" authorId="0" shapeId="0" xr:uid="{1A9A12F7-6BF1-48DC-8670-B5182D7141DE}">
      <text>
        <r>
          <rPr>
            <b/>
            <sz val="9"/>
            <color indexed="81"/>
            <rFont val="Tahoma"/>
            <family val="2"/>
          </rPr>
          <t>COORD SGI:</t>
        </r>
        <r>
          <rPr>
            <sz val="9"/>
            <color indexed="81"/>
            <rFont val="Tahoma"/>
            <family val="2"/>
          </rPr>
          <t xml:space="preserve">
estudio puesto tesoreria</t>
        </r>
      </text>
    </comment>
    <comment ref="D18" authorId="0" shapeId="0" xr:uid="{A207A383-1FAD-4045-908E-DE6184673349}">
      <text>
        <r>
          <rPr>
            <b/>
            <sz val="9"/>
            <color indexed="81"/>
            <rFont val="Tahoma"/>
            <family val="2"/>
          </rPr>
          <t>COORD SGI:</t>
        </r>
        <r>
          <rPr>
            <sz val="9"/>
            <color indexed="81"/>
            <rFont val="Tahoma"/>
            <family val="2"/>
          </rPr>
          <t xml:space="preserve">
ingreso monitora y conductor</t>
        </r>
      </text>
    </comment>
    <comment ref="B21" authorId="1" shapeId="0" xr:uid="{478D4F19-CEAD-4B0C-BC82-3A68FEF8D605}">
      <text>
        <r>
          <rPr>
            <sz val="9"/>
            <color indexed="81"/>
            <rFont val="Tahoma"/>
            <family val="2"/>
          </rPr>
          <t>Fue realizada por ARL Equidad</t>
        </r>
      </text>
    </comment>
    <comment ref="A23" authorId="2" shapeId="0" xr:uid="{55BBA58B-0E67-4BE8-8A2E-A1AAC2EB7D63}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presupuesto incluido en el PESV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COORD SGI</author>
  </authors>
  <commentList>
    <comment ref="G15" authorId="0" shapeId="0" xr:uid="{FCAE689C-82D1-4F5B-8066-D42FD5DAD2F0}">
      <text>
        <r>
          <rPr>
            <b/>
            <sz val="9"/>
            <color indexed="81"/>
            <rFont val="Tahoma"/>
            <family val="2"/>
          </rPr>
          <t>COORD SGI:</t>
        </r>
        <r>
          <rPr>
            <sz val="9"/>
            <color indexed="81"/>
            <rFont val="Tahoma"/>
            <family val="2"/>
          </rPr>
          <t xml:space="preserve">
punto encuentro</t>
        </r>
      </text>
    </comment>
  </commentList>
</comments>
</file>

<file path=xl/sharedStrings.xml><?xml version="1.0" encoding="utf-8"?>
<sst xmlns="http://schemas.openxmlformats.org/spreadsheetml/2006/main" count="4864" uniqueCount="1316">
  <si>
    <t>51058401</t>
  </si>
  <si>
    <t>Gastos medicos y drogas</t>
  </si>
  <si>
    <t>51201002</t>
  </si>
  <si>
    <t>Arrendamiento leasing</t>
  </si>
  <si>
    <t>51201003</t>
  </si>
  <si>
    <t>Arrendamiento leasig intereses</t>
  </si>
  <si>
    <t>51201004</t>
  </si>
  <si>
    <t>Arrendamiento leasing seguros</t>
  </si>
  <si>
    <t>51202501</t>
  </si>
  <si>
    <t>51202502</t>
  </si>
  <si>
    <t>Iva en equipo de computo y comunicacion</t>
  </si>
  <si>
    <t>51309503</t>
  </si>
  <si>
    <t>Seguros generales suramericana sa</t>
  </si>
  <si>
    <t>51353502</t>
  </si>
  <si>
    <t>Telefono fijo administrativo · 6706666</t>
  </si>
  <si>
    <t>51353504</t>
  </si>
  <si>
    <t>Directv telecable</t>
  </si>
  <si>
    <t>Telefono gerencia 3103300000</t>
  </si>
  <si>
    <t>51359505</t>
  </si>
  <si>
    <t>Elementos mantenimiento equipos oficina</t>
  </si>
  <si>
    <t>Equipo de pc y comunicacion</t>
  </si>
  <si>
    <t>Iva en mantenimiento</t>
  </si>
  <si>
    <t>Elementos de aseo y cafeteria</t>
  </si>
  <si>
    <t>51952503</t>
  </si>
  <si>
    <t>Iva en compras de aseo y cafeteria</t>
  </si>
  <si>
    <t>Utiles, papeleria y fotocopias</t>
  </si>
  <si>
    <t>Iva en utiles y papeleria</t>
  </si>
  <si>
    <t>Parqueaderos y peajes</t>
  </si>
  <si>
    <t>51956502</t>
  </si>
  <si>
    <t>Iva en  parqueaderos</t>
  </si>
  <si>
    <t>Ajuste al peso</t>
  </si>
  <si>
    <t>Iva financiero</t>
  </si>
  <si>
    <t>53051501</t>
  </si>
  <si>
    <t>Comisiones</t>
  </si>
  <si>
    <t>53052002</t>
  </si>
  <si>
    <t>Gastos no deducibles</t>
  </si>
  <si>
    <t>53151509</t>
  </si>
  <si>
    <t>Bonos no deducibles</t>
  </si>
  <si>
    <t>Celular sub gerencia 3212072257</t>
  </si>
  <si>
    <t>41450520</t>
  </si>
  <si>
    <t>Alquiler de vehiculos</t>
  </si>
  <si>
    <t>41451001</t>
  </si>
  <si>
    <t>Servicio de transporte producido</t>
  </si>
  <si>
    <t>41451002</t>
  </si>
  <si>
    <t>Servicio transporte especial duster</t>
  </si>
  <si>
    <t>41457001</t>
  </si>
  <si>
    <t>Servicio de satelital</t>
  </si>
  <si>
    <t>41457002</t>
  </si>
  <si>
    <t>Licencia satelital</t>
  </si>
  <si>
    <t>41457003</t>
  </si>
  <si>
    <t>Sim card satelital</t>
  </si>
  <si>
    <t>41457501</t>
  </si>
  <si>
    <t>Frecuencia</t>
  </si>
  <si>
    <t>41457502</t>
  </si>
  <si>
    <t>Sostenimiento</t>
  </si>
  <si>
    <t>41459501</t>
  </si>
  <si>
    <t>Calcomanias</t>
  </si>
  <si>
    <t>41459502</t>
  </si>
  <si>
    <t>Carnet</t>
  </si>
  <si>
    <t>41459504</t>
  </si>
  <si>
    <t>Laminacion</t>
  </si>
  <si>
    <t>41459505</t>
  </si>
  <si>
    <t>Fotocopias</t>
  </si>
  <si>
    <t>41459506</t>
  </si>
  <si>
    <t>Certificaciones</t>
  </si>
  <si>
    <t>41459507</t>
  </si>
  <si>
    <t>Afiliacion celutaxi</t>
  </si>
  <si>
    <t>41459508</t>
  </si>
  <si>
    <t>Sostenimiento doble radio</t>
  </si>
  <si>
    <t>41459510</t>
  </si>
  <si>
    <t>Otros</t>
  </si>
  <si>
    <t>41459511</t>
  </si>
  <si>
    <t>Cambio de placa o hk</t>
  </si>
  <si>
    <t>41459513</t>
  </si>
  <si>
    <t>Sim card</t>
  </si>
  <si>
    <t>42201004</t>
  </si>
  <si>
    <t>Arriendo local 2 estructurar</t>
  </si>
  <si>
    <t>425050</t>
  </si>
  <si>
    <t>Reintegro de otros costos y ga</t>
  </si>
  <si>
    <t>42950510</t>
  </si>
  <si>
    <t>Ganancia servicio de transporte especial</t>
  </si>
  <si>
    <t>429553</t>
  </si>
  <si>
    <t>Sobrantes de caja</t>
  </si>
  <si>
    <t>42958101</t>
  </si>
  <si>
    <t>CUENTA</t>
  </si>
  <si>
    <t>DETALLE</t>
  </si>
  <si>
    <t>TOTAL INGRESOS</t>
  </si>
  <si>
    <t>TOTAL</t>
  </si>
  <si>
    <t>INFORME DE INGRESOS MES A MES AÑO 2017</t>
  </si>
  <si>
    <t xml:space="preserve">TOTAL GASTOS PERSONAL </t>
  </si>
  <si>
    <t>51202503</t>
  </si>
  <si>
    <t>51052101</t>
  </si>
  <si>
    <t>Red de apoyo avantel</t>
  </si>
  <si>
    <t>53050502</t>
  </si>
  <si>
    <t>53050503</t>
  </si>
  <si>
    <t>51055101</t>
  </si>
  <si>
    <t>Dotacion y suministro a trabaj</t>
  </si>
  <si>
    <t>51309504</t>
  </si>
  <si>
    <t>Seguro tod riesgo duster 10 cuotas</t>
  </si>
  <si>
    <t>Repuestos de equipo de comunicacion y pc</t>
  </si>
  <si>
    <t>53054003</t>
  </si>
  <si>
    <t>ternom</t>
  </si>
  <si>
    <t>tpccod</t>
  </si>
  <si>
    <t>docnum</t>
  </si>
  <si>
    <t>docfec</t>
  </si>
  <si>
    <t>docdeb</t>
  </si>
  <si>
    <t>docdet</t>
  </si>
  <si>
    <t>COMERCIAL EL PROVEEDOR SAS</t>
  </si>
  <si>
    <t>CE</t>
  </si>
  <si>
    <t>03-May-18</t>
  </si>
  <si>
    <t>FRA 057993 MANTECADAS DIA DE PAGO</t>
  </si>
  <si>
    <t>VANEGAS PABON EDGAR</t>
  </si>
  <si>
    <t>04-May-18</t>
  </si>
  <si>
    <t>LEGALIZACION ALBA DIAZ FV 50425 PANELA</t>
  </si>
  <si>
    <t>MERCADERIA S.A.S.</t>
  </si>
  <si>
    <t>LEGALIZACION ALBA DIAZ FRA106716 MIRRNGO</t>
  </si>
  <si>
    <t>FRA 5781 DELIPANELA</t>
  </si>
  <si>
    <t>SEPULVEDA AGUIRRE CARLOS ALIAS</t>
  </si>
  <si>
    <t>FLORES DULCE AMOR</t>
  </si>
  <si>
    <t>MENDEZ SANCHEZ CARMEN LEONOR</t>
  </si>
  <si>
    <t>VELONES #11 CANTIDAD 2 - MISA</t>
  </si>
  <si>
    <t>TORRES HERNANDEZ JOSEFINA</t>
  </si>
  <si>
    <t>COMPRA DE ALCOHOL ETILICO</t>
  </si>
  <si>
    <t>ROJAS GOMEZ OLGA LUCIA</t>
  </si>
  <si>
    <t>05-May-18</t>
  </si>
  <si>
    <t>PICADAS CAQUECEÑA MAS GASEOSA</t>
  </si>
  <si>
    <t>MANTECADAS INDIVIDUAL X18UNI</t>
  </si>
  <si>
    <t>JAIMES VELASCO IVAN</t>
  </si>
  <si>
    <t>LIMON DE CASTILLA FRA 118253</t>
  </si>
  <si>
    <t>ELIZALDE ARIAS DIANA PATRICIA</t>
  </si>
  <si>
    <t>BICARBONATO DE SODIO</t>
  </si>
  <si>
    <t>NAVARRETE RUIZ JOSE ANTONIO</t>
  </si>
  <si>
    <t>CAJA DE MANTECADAS DIA DE PAGO</t>
  </si>
  <si>
    <t>ALKOSTO ALKOSTO</t>
  </si>
  <si>
    <t>07-May-18</t>
  </si>
  <si>
    <t>ELEMENTOS VARIOS ASEO</t>
  </si>
  <si>
    <t>ELEMENTOS VARIOS REFRIGERIOS</t>
  </si>
  <si>
    <t>SUPERTIENDAS BAQUERO</t>
  </si>
  <si>
    <t>08-May-18</t>
  </si>
  <si>
    <t>FRA 742089 INSTA CREAM</t>
  </si>
  <si>
    <t>09-May-18</t>
  </si>
  <si>
    <t>FRA 73483 LAVAPLATOS Y AZUCAR</t>
  </si>
  <si>
    <t>QUEVEDO BRAYAN</t>
  </si>
  <si>
    <t>CEM</t>
  </si>
  <si>
    <t>10-May-18</t>
  </si>
  <si>
    <t>SURTIMAX SEPTIMA EXPRESS</t>
  </si>
  <si>
    <t>FRA 20 CAFE TINTO Y PAN</t>
  </si>
  <si>
    <t>11-May-18</t>
  </si>
  <si>
    <t>FRA 742397 INSTACREAM</t>
  </si>
  <si>
    <t>15-May-18</t>
  </si>
  <si>
    <t>FRA 109204 COMPRA DE UTILES DE ASEO JABON BOLSAS DE BASURA BLANQUEADOR</t>
  </si>
  <si>
    <t>SANCHEZ TRIGOS LUZ MERY</t>
  </si>
  <si>
    <t>16-May-18</t>
  </si>
  <si>
    <t>REFRIGERIOS SAN MARTIN</t>
  </si>
  <si>
    <t>MAKRO VILLAVICENCIO</t>
  </si>
  <si>
    <t>17-May-18</t>
  </si>
  <si>
    <t>FRA 12CO-12122275  COMPRA AZUCAR</t>
  </si>
  <si>
    <t>COMIDA GATO CELU</t>
  </si>
  <si>
    <t>18-May-18</t>
  </si>
  <si>
    <t>LECHE DESLACTOSADA ALPINA</t>
  </si>
  <si>
    <t>PACA DE LECHE DESLACTOSADA</t>
  </si>
  <si>
    <t>22-May-18</t>
  </si>
  <si>
    <t>FRA 39727 AZUCAR BLANCA Y LIMPIAVIDRIOS</t>
  </si>
  <si>
    <t>30-May-18</t>
  </si>
  <si>
    <t>FRA 112377 COMPRA AZUCAR Y BOLSAS DE BASURA</t>
  </si>
  <si>
    <t>01-Jun-18</t>
  </si>
  <si>
    <t>FRA 78686 JABON BARRA  Y COMIDA GATA</t>
  </si>
  <si>
    <t>02-Jun-18</t>
  </si>
  <si>
    <t>FRA 061607 MANTECADA X 18 UNIDADES</t>
  </si>
  <si>
    <t>FRA 588480 DELIPANELA</t>
  </si>
  <si>
    <t>07-Jun-18</t>
  </si>
  <si>
    <t>COMPRA DE LECHE DESLACTOSADA E INSTAGRAM</t>
  </si>
  <si>
    <t>COPRA DE LULO FR146754</t>
  </si>
  <si>
    <t>COMPRA DE AZUCAR BLANCA FRA 109067</t>
  </si>
  <si>
    <t>09-Jun-18</t>
  </si>
  <si>
    <t>COMPRA DE BOLSAS DE BASURA FR 109302</t>
  </si>
  <si>
    <t>13-Jun-18</t>
  </si>
  <si>
    <t>RESTCAFE SAS</t>
  </si>
  <si>
    <t>2 TE CHAI TIGRE</t>
  </si>
  <si>
    <t>AUTOSERVICIO LA PRIMAVERA</t>
  </si>
  <si>
    <t>COMPRA DE LECHE DESLACTOSADA</t>
  </si>
  <si>
    <t>15-Jun-18</t>
  </si>
  <si>
    <t>COMPRA CHOCO BREAK POSILLOS REGALOS</t>
  </si>
  <si>
    <t>PAGO FRA 114777 VARSOL NETTUNO</t>
  </si>
  <si>
    <t>16-Jun-18</t>
  </si>
  <si>
    <t>COMPRA CLOROX 2000 ML</t>
  </si>
  <si>
    <t>18-Jun-18</t>
  </si>
  <si>
    <t>COMPRA DE VASOS DESECHABLES</t>
  </si>
  <si>
    <t>19-Jun-18</t>
  </si>
  <si>
    <t>FRA 110592 LECHE DESLACTOSADA</t>
  </si>
  <si>
    <t>20-Jun-18</t>
  </si>
  <si>
    <t>GUTIERREZ GONZALEZ JOSE NORBERTO</t>
  </si>
  <si>
    <t>LEGALIZACION LMV FRUTAS</t>
  </si>
  <si>
    <t>SUPERTIENDAS JHOAN</t>
  </si>
  <si>
    <t>LEGALIZACION AZUCAR INGRID</t>
  </si>
  <si>
    <t>21-Jun-18</t>
  </si>
  <si>
    <t>FV 110848 CAJA DE LECHE</t>
  </si>
  <si>
    <t>FV 12CO13607244 AZUCAR BLANCA</t>
  </si>
  <si>
    <t>25-Jun-18</t>
  </si>
  <si>
    <t>VASOS DESECHABLES  Y AZUCAR</t>
  </si>
  <si>
    <t>28-Jun-18</t>
  </si>
  <si>
    <t>DR. AGRO SANIDAD PARA EL CAMPO</t>
  </si>
  <si>
    <t>FV 10190 MELAZA PARA LA CABALGATA</t>
  </si>
  <si>
    <t>29-Jun-18</t>
  </si>
  <si>
    <t>FV 111942 COMIDA MIRRINGO PARA CELU</t>
  </si>
  <si>
    <t>ORTIZ ORIANA</t>
  </si>
  <si>
    <t>PAGO COMPRA DE LECHE DESLACTOSADA</t>
  </si>
  <si>
    <t>30-Jun-18</t>
  </si>
  <si>
    <t>I</t>
  </si>
  <si>
    <t>COMPRA DE VARSOL</t>
  </si>
  <si>
    <t>03-Jul-18</t>
  </si>
  <si>
    <t>FV 130104 HUEVO AA</t>
  </si>
  <si>
    <t>FV 117901 LECHE DESLACTOSADA</t>
  </si>
  <si>
    <t>04-Jul-18</t>
  </si>
  <si>
    <t>FV 065364 MANTECADAS DIA DE PAGO</t>
  </si>
  <si>
    <t>FV 557131 COMPRA DE DELIPANELA</t>
  </si>
  <si>
    <t>FV 516687 DELIPANELA</t>
  </si>
  <si>
    <t>FV 065245 COMPRA DE MANTECADA DIA DE PAGO</t>
  </si>
  <si>
    <t>05-Jul-18</t>
  </si>
  <si>
    <t>FV 065395 COMPRA DE MATECADAS DIA DE PAGO</t>
  </si>
  <si>
    <t>09-Jul-18</t>
  </si>
  <si>
    <t>FV 88752 COMPRA JABON LAVAPLATOS Y ELEMENTOS DE ASEO</t>
  </si>
  <si>
    <t>FV COMPRA DE AZUCAR - CABRERA</t>
  </si>
  <si>
    <t>10-Jul-18</t>
  </si>
  <si>
    <t>H</t>
  </si>
  <si>
    <t>TORO PEREZ ALEJANDRO</t>
  </si>
  <si>
    <t>FV 748493 INSTA CREAM X430G</t>
  </si>
  <si>
    <t>PAGO FV6932 COMPRA DE VELONES Y FLORES PARA MISA</t>
  </si>
  <si>
    <t>11-Jul-18</t>
  </si>
  <si>
    <t>FV 12TI-012124676 MAKRO PAPEL HIGIENICO</t>
  </si>
  <si>
    <t>12-Jul-18</t>
  </si>
  <si>
    <t>FV C486-89741 HABAS AROMATICAS AZUCAR HUEVOS Y LECHE</t>
  </si>
  <si>
    <t>14-Jul-18</t>
  </si>
  <si>
    <t>FV C486-90057 BOLSAS PARA BASURA</t>
  </si>
  <si>
    <t>16-Jul-18</t>
  </si>
  <si>
    <t>CLAVIJO GARZON PRAXEDIS</t>
  </si>
  <si>
    <t>FE 0080 ROLLOS DE PITA</t>
  </si>
  <si>
    <t>17-Jul-18</t>
  </si>
  <si>
    <t>FV 749089 VASOS VACAN 7 ONZA</t>
  </si>
  <si>
    <t>CABRERA GONZALEZ JORDIN CAMILO</t>
  </si>
  <si>
    <t>FE 0078 FLORES OARA EL DIA DE LA VIRGEN DEL CARMEN</t>
  </si>
  <si>
    <t>19-Jul-18</t>
  </si>
  <si>
    <t>COMPRA INSTACREAM</t>
  </si>
  <si>
    <t>CHAPARRO PEDRO</t>
  </si>
  <si>
    <t>FV 0705 COMPRA ESCOBAS DANNA</t>
  </si>
  <si>
    <t>FV 12CO-13128975 COPRA DE JUGOS VIRGEN DEL CARMEN</t>
  </si>
  <si>
    <t>21-Jul-18</t>
  </si>
  <si>
    <t>MUNDO DEL COLOR S.A.S.</t>
  </si>
  <si>
    <t>FV 352881 THINNER Y BROCHA</t>
  </si>
  <si>
    <t>CASTAÑEDA ROJAS AURA LIZETH</t>
  </si>
  <si>
    <t>PIÑA PAPAYS POLEO TOMILLO CLORO GRANULADO MANTEQUILLA LMV</t>
  </si>
  <si>
    <t>23-Jul-18</t>
  </si>
  <si>
    <t>COMPRA AZUCAR CT´S CABRERA LEGALIZACION</t>
  </si>
  <si>
    <t>24-Jul-18</t>
  </si>
  <si>
    <t>FV 122952 AZUCAR BLANCA</t>
  </si>
  <si>
    <t>26-Jul-18</t>
  </si>
  <si>
    <t>ARREGLO DE FLORES</t>
  </si>
  <si>
    <t>SOLPLASTIK SAS</t>
  </si>
  <si>
    <t>FV 6773 100 TAPAS GENERICA PARA BOTELLON</t>
  </si>
  <si>
    <t>LECHE DESLACTOSADA MIRRINGO</t>
  </si>
  <si>
    <t>30-Jul-18</t>
  </si>
  <si>
    <t>GUERRERO LUIS FERNANDO</t>
  </si>
  <si>
    <t>CAJA DE LECHE FV 66768</t>
  </si>
  <si>
    <t>FV 186399 HUEVOS EXTRA</t>
  </si>
  <si>
    <t>FV 186398 PAPA Y PAPAYA</t>
  </si>
  <si>
    <t>FV 116925 BOLSAS DE BASURA</t>
  </si>
  <si>
    <t>31-Jul-18</t>
  </si>
  <si>
    <t>FV 6067 DESECHABLES</t>
  </si>
  <si>
    <t>FV 117052 PAPEL HIGIENICO LIMPIAVRIDIOS</t>
  </si>
  <si>
    <t>ELSA VELASQUEZ MARIA</t>
  </si>
  <si>
    <t>COMPRA DE PULPA FRUTA</t>
  </si>
  <si>
    <t>COMPRA DE NITRICO</t>
  </si>
  <si>
    <t>COMPRA DE MERCADO</t>
  </si>
  <si>
    <t>COMPRA DE MIEL DE ABEJAS</t>
  </si>
  <si>
    <t xml:space="preserve"> CAFE DE MILLANO FRA DE JUNIO</t>
  </si>
  <si>
    <t xml:space="preserve"> CAFE DE MILLANO FRA DE JULIO</t>
  </si>
  <si>
    <t>02-Aug-18</t>
  </si>
  <si>
    <t>NB</t>
  </si>
  <si>
    <t>HIDROTECNIK</t>
  </si>
  <si>
    <t>PAGO FV 06072 HIDROBLUE 1 TAMBOR X5 GALONES</t>
  </si>
  <si>
    <t>FV R-069046 MANTECADAS DIA DE PAGO</t>
  </si>
  <si>
    <t>FV-0745 DELIPANELA DIA DE PAGO</t>
  </si>
  <si>
    <t>03-Aug-18</t>
  </si>
  <si>
    <t>FV 0725 VASOS DESECHABLES</t>
  </si>
  <si>
    <t>04-Aug-18</t>
  </si>
  <si>
    <t>COMPRA INSTACREAM Y DELIPANELA</t>
  </si>
  <si>
    <t>06-Aug-18</t>
  </si>
  <si>
    <t>FV 0733 DOS PAQUETES DE VASOS DESECHABLES</t>
  </si>
  <si>
    <t>FV R-069438 MANTECADAS DIA DE PAGO</t>
  </si>
  <si>
    <t>DELIPANELA DIA DE PAGO</t>
  </si>
  <si>
    <t>MANTECADA X 18 UNIDADES DIA DE PAGO</t>
  </si>
  <si>
    <t>AZUCAR BLANCA 1 KG</t>
  </si>
  <si>
    <t>FV C-485-118509 VARSOL BOLSA PLASTICA</t>
  </si>
  <si>
    <t>08-Aug-18</t>
  </si>
  <si>
    <t>FV 751514 AZUCAR RIO</t>
  </si>
  <si>
    <t>FV C486-94969 LIMPIAVIDRIOS, BLANQUEADOR Y JABON EN BARRA</t>
  </si>
  <si>
    <t>10-Aug-18</t>
  </si>
  <si>
    <t>FV 0509 TRAPERO Y VASOS</t>
  </si>
  <si>
    <t>11-Aug-18</t>
  </si>
  <si>
    <t>FV 486-95343 MIRRINGO CELU</t>
  </si>
  <si>
    <t>13-Aug-18</t>
  </si>
  <si>
    <t>QUINTERO ARIZA LUIS EDUARDO</t>
  </si>
  <si>
    <t>FV 164648 AZUCAR Y PAPEL HIGIENICO</t>
  </si>
  <si>
    <t>16-Aug-18</t>
  </si>
  <si>
    <t>FV 0750 ROLLO DE PAPEL HIGIENNICO INDUSTRIAL</t>
  </si>
  <si>
    <t>17-Aug-18</t>
  </si>
  <si>
    <t>REAL DANESA</t>
  </si>
  <si>
    <t>ONCES REUNION MTV</t>
  </si>
  <si>
    <t>DIAZ JIMENEZ ALBA LUZ</t>
  </si>
  <si>
    <t>GASEOSA COCA COLA Y REFRIGERIO</t>
  </si>
  <si>
    <t>PARRA LUZ MARINA</t>
  </si>
  <si>
    <t>GASEOSA COCA COLA YPONQUES</t>
  </si>
  <si>
    <t>21-Aug-18</t>
  </si>
  <si>
    <t>OLIMPICA S.A.</t>
  </si>
  <si>
    <t>AZUCAR MANUELITA EN SOBRES</t>
  </si>
  <si>
    <t>22-Aug-18</t>
  </si>
  <si>
    <t>FV 0805 PAQUETE DE VASOS</t>
  </si>
  <si>
    <t>23-Aug-18</t>
  </si>
  <si>
    <t>FV 071464 PONQUE TRADICIONAL RAMO</t>
  </si>
  <si>
    <t>FE 0837 COCA COLA FAMILIAR</t>
  </si>
  <si>
    <t>24-Aug-18</t>
  </si>
  <si>
    <t>FV 190843 MARACUYA 2760 KILOS</t>
  </si>
  <si>
    <t>FV 130543 COMIDA CELUTAXI MIRRINGO</t>
  </si>
  <si>
    <t>29-Aug-18</t>
  </si>
  <si>
    <t>FV C484-131678 COMPRA DE LECHE EN CAJA</t>
  </si>
  <si>
    <t>30-Aug-18</t>
  </si>
  <si>
    <t>COMPRA DE VINO</t>
  </si>
  <si>
    <t>FRUTILANDIA DELICIA NATURAL S.A.S</t>
  </si>
  <si>
    <t>REFRIGERIO ENSALADA DE FRUTAS</t>
  </si>
  <si>
    <t>PROYECTOS GASTRONIMICOS A&amp;P SAS  COCOS</t>
  </si>
  <si>
    <t>FV 180457 GASEOSA, AGUA Y CITRICA</t>
  </si>
  <si>
    <t>31-Aug-18</t>
  </si>
  <si>
    <t>PARA REFRIGERIOS</t>
  </si>
  <si>
    <t>FV 248249 LIMON CASTILLA</t>
  </si>
  <si>
    <t>FV 248248 ABARROTES Y LIMON DE CASTILLA</t>
  </si>
  <si>
    <t>01-Jul-18</t>
  </si>
  <si>
    <t>INVERSIONES ASDISAN SAS</t>
  </si>
  <si>
    <t>FV 9206 RESMA DE PAPEL SEPARADOR CARTULINA LEGAJADORA</t>
  </si>
  <si>
    <t>DISTRIBUCIONES TOPALXE LTDA</t>
  </si>
  <si>
    <t>COMPRA DE 13 CARPETAS DESACIFICADAS</t>
  </si>
  <si>
    <t>FV  10295 COMPRA DE ROLLOS DE PAPEL</t>
  </si>
  <si>
    <t>FV 9177 GANCHO CLIP TRIPTON CARPETA Y PEGANTES</t>
  </si>
  <si>
    <t>DEPÒSITO MARANDUA</t>
  </si>
  <si>
    <t>FV 124995 CONOS DE CABUYA</t>
  </si>
  <si>
    <t>GUEVARA FERNANDEZ NORLEY ALEJANDRA</t>
  </si>
  <si>
    <t>FV 1673 - VOLANTES FULL EVENTO VIRGEN DEL CARMEN</t>
  </si>
  <si>
    <t>DEVIA JESUS MARIA</t>
  </si>
  <si>
    <t>FV 0134 BOMBAS R9 X 50 VIRGEN DEL CARMEN</t>
  </si>
  <si>
    <t>18-Jul-18</t>
  </si>
  <si>
    <t>LOSADA GUAYARA CLAUDIA PATRICIA</t>
  </si>
  <si>
    <t>CUENTA DE COBRO PAGO DE BOMBAS DIA DE LA VIRGEN DEL CARMEN</t>
  </si>
  <si>
    <t>INVERSIONES LA GARZA S.A.S</t>
  </si>
  <si>
    <t>FV 1071932 BOMBAS DIA DE LA VIRGEN DEL CARMEN</t>
  </si>
  <si>
    <t>FV 1071758  BOMBAS DIA DE LA VIRGEN DEL CARMEN</t>
  </si>
  <si>
    <t>FV 9589 PILA RECARGABLE VART</t>
  </si>
  <si>
    <t>05-Jun-18</t>
  </si>
  <si>
    <t>S FLORIAN LUIS FERNANDO</t>
  </si>
  <si>
    <t>FRA 2445 COMPRA DE BOMBAS AMARILLO, AZUL Y ROJO</t>
  </si>
  <si>
    <t>GALLO M. SANDRA MILENA</t>
  </si>
  <si>
    <t>COMPRA DE BOMBAS 24 UNIDADES</t>
  </si>
  <si>
    <t>06-Jun-18</t>
  </si>
  <si>
    <t>FRA 0792 BOMBAS TRICOLOR</t>
  </si>
  <si>
    <t>COMPRA DE PIMPONES PARA LA RIFA DE CAMISETAS DE COLOMBIA</t>
  </si>
  <si>
    <t>08-Jun-18</t>
  </si>
  <si>
    <t>FRA 628386 AZ CARTA ECO TORRE Y SEPARADORES</t>
  </si>
  <si>
    <t>VINILOS LOGOS MUNDIAL 2018 PLASTIFICADOS</t>
  </si>
  <si>
    <t>FV 9148 RESMA DE PAPEL TIJERAS CARTULINA PEGANTE</t>
  </si>
  <si>
    <t>22-Jun-18</t>
  </si>
  <si>
    <t>FV-10039 COMPRA LIBRO DE ACTAS 300 FOLIOS</t>
  </si>
  <si>
    <t>LEON MENA DAMARIS</t>
  </si>
  <si>
    <t>CALCOMANIA PARA E L PISO</t>
  </si>
  <si>
    <t>27-Jun-18</t>
  </si>
  <si>
    <t>FV#1068733 COMPRA DE BOMBAS DECORATIVAS</t>
  </si>
  <si>
    <t>MURILLO EVER</t>
  </si>
  <si>
    <t>FV#5806 MECANISMO DE TONNER</t>
  </si>
  <si>
    <t>FV 5282 RESMAS DE PAPEL</t>
  </si>
  <si>
    <t>FV#5808 TONNER PARA FOTOCOPÌADORA</t>
  </si>
  <si>
    <t>02-May-18</t>
  </si>
  <si>
    <t>FV 12CO-13123080 PAPEL REPROGRAF FOTO</t>
  </si>
  <si>
    <t>PAPELERIA POPULAR</t>
  </si>
  <si>
    <t>FE 0740 PAPEL CONTACT</t>
  </si>
  <si>
    <t>FV 1377 ESFEROS DETECTOR BILLETES FALSOS</t>
  </si>
  <si>
    <t>FV 1416 BOMBAS SERPENTINAS FESTON CINTA ADHESIVA</t>
  </si>
  <si>
    <t>FRA 1636 SEPARADOR PLASTICO</t>
  </si>
  <si>
    <t>FRA 618835 CARPETA DESASIFICADA</t>
  </si>
  <si>
    <t>BONILLA FABIO</t>
  </si>
  <si>
    <t>RECARGA DE TONNER IMPRESORA EPSON</t>
  </si>
  <si>
    <t>CAMARA DE COMERCIO DE V/CIO</t>
  </si>
  <si>
    <t>CERTIFICADO DE CAMARA DE COMERCIO</t>
  </si>
  <si>
    <t>FRA 00330 CUATRO DECENAS DE TARJETAS DE INVITACION EN PAPEL METALIZADO</t>
  </si>
  <si>
    <t>FRA 00328 ALMOHADILLAS</t>
  </si>
  <si>
    <t>FRA 003209 SELLO S-843 LOGO CELUTAXI COMPLETO</t>
  </si>
  <si>
    <t>31-May-18</t>
  </si>
  <si>
    <t>FV 8914 RESMA CARTA PEGANTE BARRA</t>
  </si>
  <si>
    <t>DISTRIBUCIONES HERNANDEZ GOMEZ LTDA DIH</t>
  </si>
  <si>
    <t>COBUSTIBLE MOTO, CABRERA</t>
  </si>
  <si>
    <t>ESTACION DE SERVICIO LOS MARACOS LTDA</t>
  </si>
  <si>
    <t>COMBUSTIBLE CORRIENTE MOTO</t>
  </si>
  <si>
    <t>COMBUSTIBLE MOTO CABRERA</t>
  </si>
  <si>
    <t>INVERSIONES LUMALI S.A.</t>
  </si>
  <si>
    <t>COMBUSTIBLE CORRIENTE WNU024</t>
  </si>
  <si>
    <t>ESTACION DE SERVICIOS MOVIL LANERITA</t>
  </si>
  <si>
    <t>F.E. 0762 COMBUSTIBLE CORRIENTE - CUBARRAL -GRANADA</t>
  </si>
  <si>
    <t>ESTACION DE ERVICIO CABUYARO</t>
  </si>
  <si>
    <t>COMBUSTIBLE</t>
  </si>
  <si>
    <t>LLANOGAS S.A</t>
  </si>
  <si>
    <t>EDS CRUZ ROJA</t>
  </si>
  <si>
    <t>COMBUSTIBLE BUS WDR584 PLATA DEL 11/05/2018 TRANS</t>
  </si>
  <si>
    <t>HERNANDO BODENSIEK/TERPEL</t>
  </si>
  <si>
    <t>COMBUSTIBLE DIESEL</t>
  </si>
  <si>
    <t>FRA COMBUSTIBLE PARA LA MOTO</t>
  </si>
  <si>
    <t>21-May-18</t>
  </si>
  <si>
    <t>ROJAS LEMUS WILLIAM</t>
  </si>
  <si>
    <t>COMBUSTIBLE CORRIENTE</t>
  </si>
  <si>
    <t>FRA COMBUSTIBLE CORRIENTE CABUYARO</t>
  </si>
  <si>
    <t>FR  COMBUSTIBLE CORRIENTE</t>
  </si>
  <si>
    <t>FRA 315961 COMBUSTIBLE CORRIENTE</t>
  </si>
  <si>
    <t>25-May-18</t>
  </si>
  <si>
    <t>EDS SANTA ISABEL</t>
  </si>
  <si>
    <t>COMBUSTIBLE DE PROPUESTA SAN MARTIN - MANOLO</t>
  </si>
  <si>
    <t>ORTIZ MORALES JHEYSON</t>
  </si>
  <si>
    <t>COMBUSTIBLE VIATICOS CONTRATO 127</t>
  </si>
  <si>
    <t>COMBUSTIBLE CONTRATO CABUYARO 126-127</t>
  </si>
  <si>
    <t>DISCOTRASAM SAS</t>
  </si>
  <si>
    <t>COMBUSTIBLE BUS BOGOTA-GRANADA</t>
  </si>
  <si>
    <t>GNE SOLUCIONES</t>
  </si>
  <si>
    <t>FRA 1665943 COMBUSTIBLE BUS BOGOTA-GRANADA</t>
  </si>
  <si>
    <t>ESTACION DE SERVICIO CANAGUARITO V&amp;R SAS</t>
  </si>
  <si>
    <t>FRA 5626 COMBUSTIBLE BUS BOGOTA-GRANADA</t>
  </si>
  <si>
    <t>ESTACION DE SERVICIO LA GRAMA</t>
  </si>
  <si>
    <t>COMPRA DE COMBUSTIBLE SEGUN EXTRACTO</t>
  </si>
  <si>
    <t>CASINOS Y RESTAURANTES</t>
  </si>
  <si>
    <t>FECHA</t>
  </si>
  <si>
    <t>EGRESO</t>
  </si>
  <si>
    <t>NIT</t>
  </si>
  <si>
    <t>TERCERO</t>
  </si>
  <si>
    <t>VALOR</t>
  </si>
  <si>
    <t>55168522</t>
  </si>
  <si>
    <t>HERRERA CARVAJAL ARACELY</t>
  </si>
  <si>
    <t>ALMUERZO CABRERA</t>
  </si>
  <si>
    <t>40394765</t>
  </si>
  <si>
    <t>MAURA MIREYA SERRANO</t>
  </si>
  <si>
    <t>ALMUERZO MTV FV 175827</t>
  </si>
  <si>
    <t>FRA 0741 ALUERZO CABRERA</t>
  </si>
  <si>
    <t>FRA 0742 ALUERZO LMV</t>
  </si>
  <si>
    <t>FV 175918 ENSALADA DE POLLO MTV</t>
  </si>
  <si>
    <t>FE 0744 ALMUERZO CABRERA</t>
  </si>
  <si>
    <t>91288397</t>
  </si>
  <si>
    <t>LARRARTE JUAN PABLO</t>
  </si>
  <si>
    <t>ALMUERZO</t>
  </si>
  <si>
    <t>FRA E 0746 ALMUERZO CABRERA</t>
  </si>
  <si>
    <t>FE 0749 ALMUERZO CABRERA</t>
  </si>
  <si>
    <t>1090484912</t>
  </si>
  <si>
    <t>7843809</t>
  </si>
  <si>
    <t>ROJAS TORRES ALEXANDER</t>
  </si>
  <si>
    <t>ALMUERZO LMV</t>
  </si>
  <si>
    <t>FE 0756 ALMUERZO LMV</t>
  </si>
  <si>
    <t>FE 0755 ALMUERZO CABRERA</t>
  </si>
  <si>
    <t>FR-E 0759 ALMUERZOS MTV.LMV.PARTE ADTVA</t>
  </si>
  <si>
    <t>FR-E 0758 ALMUERZO CABRERA</t>
  </si>
  <si>
    <t>FRA 0760 ALMUERZO CARERA , CONDUCTOR BUS</t>
  </si>
  <si>
    <t>17357755</t>
  </si>
  <si>
    <t>MUETE MARTINEZ VICTOR GERMAN</t>
  </si>
  <si>
    <t>FRA 2210 SERVICIO DE RESTAURANTE</t>
  </si>
  <si>
    <t>FRA 2214 SERVICIO DE RESTAURANTE</t>
  </si>
  <si>
    <t>17356582</t>
  </si>
  <si>
    <t>RICO MIGUEL ANGEL</t>
  </si>
  <si>
    <t>ALMUERZOS</t>
  </si>
  <si>
    <t>40271305</t>
  </si>
  <si>
    <t>ALVIZ LONDOÑO NELCY</t>
  </si>
  <si>
    <t>ALMUERZOS VIAJE GRANADA LEJANIAS</t>
  </si>
  <si>
    <t>ALMUERZO LMV Y MTV</t>
  </si>
  <si>
    <t>FE-0768 ALMUERZOS PARTE ADTVA</t>
  </si>
  <si>
    <t>F.E. 0769 ALMUERZO CABRERA Y LMV</t>
  </si>
  <si>
    <t>1121960114</t>
  </si>
  <si>
    <t>MINA BARRERO JUAN SEBASTIAN</t>
  </si>
  <si>
    <t>SERVICIO DE RESTAURANTE</t>
  </si>
  <si>
    <t>1122117892</t>
  </si>
  <si>
    <t>ABRIL BEATRIZ ADRIANA</t>
  </si>
  <si>
    <t>FRA 4133 ALMUERZO RESTAURANTE LA CUCHARITA</t>
  </si>
  <si>
    <t>20891989</t>
  </si>
  <si>
    <t>WILCHES PINILLA BLANCA YANETH</t>
  </si>
  <si>
    <t>FRA 777 SERVICIO DE RESTAURANTE</t>
  </si>
  <si>
    <t>F.E. 0771 ALMUERZO CABRERA Y LMV</t>
  </si>
  <si>
    <t>23-May-18</t>
  </si>
  <si>
    <t>FRA E. 0772 ALMUERZO CABRERA Y LMV</t>
  </si>
  <si>
    <t>24-May-18</t>
  </si>
  <si>
    <t>20631551</t>
  </si>
  <si>
    <t>RESTAURANTE CAIMITO</t>
  </si>
  <si>
    <t>FRA 4194 SERVICIO DE RESTAURANTE</t>
  </si>
  <si>
    <t>86071075</t>
  </si>
  <si>
    <t>LEYTON SILVA JULIO ENRIQUE</t>
  </si>
  <si>
    <t>FRA 0499 SERVICIO DE RESTAURANTE</t>
  </si>
  <si>
    <t>FRA 1024 CONTRATO CABUYARO 126-127</t>
  </si>
  <si>
    <t>F.E. 0775 ALMUERZO LMV Y CABRERA</t>
  </si>
  <si>
    <t>1120499490</t>
  </si>
  <si>
    <t>REYES RONALD</t>
  </si>
  <si>
    <t>FE 0500 SERVICIO DE RESTAURANTE, DESAYUNO, ALMUERZO Y COMIDA</t>
  </si>
  <si>
    <t>28-May-18</t>
  </si>
  <si>
    <t>FRA.EQ.0650 AKMUERZO LMV</t>
  </si>
  <si>
    <t>PAGO ALMUERZO CABRERA</t>
  </si>
  <si>
    <t>29-May-18</t>
  </si>
  <si>
    <t>31016361</t>
  </si>
  <si>
    <t>AYALA AVILA ADIELA</t>
  </si>
  <si>
    <t>PAGO FRA EQ.0778 ALMUERZO LMV, CABRERA,DRA LILY Y DON FERNANDO</t>
  </si>
  <si>
    <t>ALMUERZO LMV Y CABRERA</t>
  </si>
  <si>
    <t>21241789</t>
  </si>
  <si>
    <t>CAGUEÑO RIVERO MARIA ARACELI</t>
  </si>
  <si>
    <t>FRA EQ. 0782 (6) ALMUERZOS LMV - CABRERA</t>
  </si>
  <si>
    <t>11218342511</t>
  </si>
  <si>
    <t>EL POLLO SABANERO</t>
  </si>
  <si>
    <t>SERVICIO DE RESTAURANTE 1/2 POLLO DOMICILIO</t>
  </si>
  <si>
    <t>FRA. EQ 0788 ALMUERZO 3BNADEJAS Y 1 COMPLETO</t>
  </si>
  <si>
    <t>20850835</t>
  </si>
  <si>
    <t>HERRERA FORERO BLANCA INES</t>
  </si>
  <si>
    <t>FRA EQ.0794LMUERZO CABRERA</t>
  </si>
  <si>
    <t>830112317</t>
  </si>
  <si>
    <t>PACAFECOL S.A</t>
  </si>
  <si>
    <t>PAGO . FRA 66240 CHAI MD175ML</t>
  </si>
  <si>
    <t>900139910</t>
  </si>
  <si>
    <t>DON JEDIONDO SOPITAS</t>
  </si>
  <si>
    <t>TERMINO BIEN AS PLATANO  Y PAPA SALADA</t>
  </si>
  <si>
    <t>ALMUERZO LMV - CAMILO CABRERA</t>
  </si>
  <si>
    <t>FRA 0793 ALMUERZO CAMILO CABRERA</t>
  </si>
  <si>
    <t>ALMUERZO LMV F.E. 0795</t>
  </si>
  <si>
    <t>19136032</t>
  </si>
  <si>
    <t>DIAZ LOPEZ JOSE REINALDO</t>
  </si>
  <si>
    <t>SERVICIO DE RESTAURANTE VISITA SAN MARTIN</t>
  </si>
  <si>
    <t>17326756</t>
  </si>
  <si>
    <t>JULIO CESAR FALLA</t>
  </si>
  <si>
    <t>12-Jun-18</t>
  </si>
  <si>
    <t xml:space="preserve"> ALMUERZO LMV Y MTV</t>
  </si>
  <si>
    <t>86050833</t>
  </si>
  <si>
    <t>CARBONEROS PARRILLA</t>
  </si>
  <si>
    <t>ALMUERZO LMV Y EDWIN TELLEZ</t>
  </si>
  <si>
    <t>40188084</t>
  </si>
  <si>
    <t>GARZON SANDRA</t>
  </si>
  <si>
    <t>ALMUERZO CAMILO CABRERA</t>
  </si>
  <si>
    <t>PAGO ALMUERZO LMV, MTV, ET</t>
  </si>
  <si>
    <t>ALMUERZO LMV, CABRERA Y DON FERNANDO</t>
  </si>
  <si>
    <t>F.E. 0051 ALMUERZO LMV, CAMILOO CABRERA Y MTV</t>
  </si>
  <si>
    <t>FE 0054 ALMUERZO LMV, CABRERA, INGRID</t>
  </si>
  <si>
    <t>FV-34750 ALMUERZO LMV, MTV</t>
  </si>
  <si>
    <t>FE-0057 ALMUERZO CAMILO CABRERA</t>
  </si>
  <si>
    <t>FE 0060 ALMUERZO DE CABRERA</t>
  </si>
  <si>
    <t>26-Jun-18</t>
  </si>
  <si>
    <t>PAGO ALMUERZO CAMILI CABRERA</t>
  </si>
  <si>
    <t>PAGO FE 0062 ALMUERZOS (2 )</t>
  </si>
  <si>
    <t>86083724</t>
  </si>
  <si>
    <t>NIÑO LARRARTE MAURICIO</t>
  </si>
  <si>
    <t>ALMUERZO LMV, MTV, ET</t>
  </si>
  <si>
    <t>FE 0063 ALMUERZO CAMILO Y MANOLO</t>
  </si>
  <si>
    <t>FE 0066 ALMUERZO CAMILO CABRERA, MONOLO, DON GERMAN, WILLIAM</t>
  </si>
  <si>
    <t>FE 0069 ALMUERZOS LMV Y CABRERA</t>
  </si>
  <si>
    <t>21222879</t>
  </si>
  <si>
    <t>MIRANDA LEON ELVIA</t>
  </si>
  <si>
    <t>FV 35889 ALMUERZO MTV Y LMV</t>
  </si>
  <si>
    <t>FV 35969 ALMUERZO MTV Y LMV</t>
  </si>
  <si>
    <t>FE. 0070  -0071 ALMUERZO OPERADORA Y CABRERA</t>
  </si>
  <si>
    <t>06-Jul-18</t>
  </si>
  <si>
    <t>FE 0073 ALMUERZO LMV</t>
  </si>
  <si>
    <t>PAGO FE 0072 ALMUERZO CABRERA</t>
  </si>
  <si>
    <t>FE 0074 PAGO ALMUERZO 09 Y 10 DE JULIO</t>
  </si>
  <si>
    <t>FE 0075 ALMUERZOS (5) INCLUYENDO CABRERA</t>
  </si>
  <si>
    <t>FRA E 0076 ALMUERZO DON FERNANDO</t>
  </si>
  <si>
    <t>FR E. 0082 ALMUERZOS</t>
  </si>
  <si>
    <t>FE 0084 ALMUERZO CABRERA</t>
  </si>
  <si>
    <t>FE 0086 ALMUERZOS CABRERA</t>
  </si>
  <si>
    <t>FE 0088 ALMUERZO LMV</t>
  </si>
  <si>
    <t>FRA E 0091 ALMUERZO LMV Y CAMILO</t>
  </si>
  <si>
    <t>FE 0093 (3) ALMUERZO CAMILO CABRERA</t>
  </si>
  <si>
    <t>27-Jul-18</t>
  </si>
  <si>
    <t>FE 0094 ALMUERZO LMV</t>
  </si>
  <si>
    <t>FE 0095 ALMUERZO CAMILO CABRERA</t>
  </si>
  <si>
    <t>FV 38388 ALMUERZO MTV Y LMV</t>
  </si>
  <si>
    <t>FE 0099 ALMUERZO CAMILO CABRERA DIA 30/31 DE JULIO</t>
  </si>
  <si>
    <t>900335241</t>
  </si>
  <si>
    <t>GRUPOMIS SAS</t>
  </si>
  <si>
    <t>01-Aug-18</t>
  </si>
  <si>
    <t>ALMUERZO MTV Y LMV</t>
  </si>
  <si>
    <t>FE 0100 ALMUERZO CAMILO CABRERA</t>
  </si>
  <si>
    <t>FE 0802 ALMUERZO CABRERA</t>
  </si>
  <si>
    <t>FE 0803 ALMUERZO LMV, MTV, CABRERA</t>
  </si>
  <si>
    <t>35260916</t>
  </si>
  <si>
    <t>MERCADO HENAO JOHANNA</t>
  </si>
  <si>
    <t>3 ALMUERZO LMV</t>
  </si>
  <si>
    <t>FE 0818 DESAYUNO INGENIERO</t>
  </si>
  <si>
    <t>FE 0804 ALMUERZO LMV, MTV, INGENIERO</t>
  </si>
  <si>
    <t>FE 0805 ALMUERZO MTV, LMV, DON FERNANDO, INGENIERO</t>
  </si>
  <si>
    <t>09-Aug-18</t>
  </si>
  <si>
    <t>FE 0816 ALMUERZO LMV. INGENIERO, CON DOBLE PORCION DE CARNE</t>
  </si>
  <si>
    <t>DESAYUNO INGENIERO, ALMUERZO CABRERA DIA 06/08/09/10</t>
  </si>
  <si>
    <t>FE 0820 DOS DESAYUNOS INGENIERO 10 Y 11 DE AGOSTO</t>
  </si>
  <si>
    <t>15-Aug-18</t>
  </si>
  <si>
    <t>FE 0821 (2)ALMUERZO CABRERA</t>
  </si>
  <si>
    <t>FE 0826 ALMUERZO LMV</t>
  </si>
  <si>
    <t>FE 0833 ALMJUERZO CAMILO CABRERA 16-17 AGOSTO</t>
  </si>
  <si>
    <t>15609130</t>
  </si>
  <si>
    <t>CANO LAITON JHON JAIRO</t>
  </si>
  <si>
    <t>FE ALMUERZOS (4) ADMINISTRATIVOS</t>
  </si>
  <si>
    <t>FE 0669 ALMUERZO LMV</t>
  </si>
  <si>
    <t>FE 0836 ALMUERZO LMV, MTV</t>
  </si>
  <si>
    <t>FE 0839 ALMUERZO 21-22-23-24 AGOSTO CAMILO</t>
  </si>
  <si>
    <t>27-Aug-18</t>
  </si>
  <si>
    <t>FV460 ALMUERZO LMV</t>
  </si>
  <si>
    <t>FE 0846 ALMUERZO CAMILO 28 Y 29 DE AGOSTO</t>
  </si>
  <si>
    <t>FE 0852 ALMUERZO TESORERIA</t>
  </si>
  <si>
    <t>FV 473 ALMUERZO LMV Y MTV</t>
  </si>
  <si>
    <t>FE 0853 ALMUERZOS 2 (30 Y 31 AGOSTO) CAMILO</t>
  </si>
  <si>
    <t>FV 489 ALMUERZO LMV</t>
  </si>
  <si>
    <t>FV 494 ALMUERZO  MTV</t>
  </si>
  <si>
    <t>21232326</t>
  </si>
  <si>
    <t>VELASQUEZ PENAGOS LUZ MARY</t>
  </si>
  <si>
    <t>FE 0854 COCA COLA</t>
  </si>
  <si>
    <t>COMPRA DE POLLO CON GASEOSA</t>
  </si>
  <si>
    <t>plnnom</t>
  </si>
  <si>
    <t>ternit</t>
  </si>
  <si>
    <t>17320067</t>
  </si>
  <si>
    <t>RIVERA GODOY ANGEL ADELMO</t>
  </si>
  <si>
    <t>PARQUEADERO ESSO DEL ORIENTE</t>
  </si>
  <si>
    <t>21232299</t>
  </si>
  <si>
    <t>PARQUEADERO LA TREINTA Y DOS</t>
  </si>
  <si>
    <t>PARQUEADERO MNU024 FE 0757</t>
  </si>
  <si>
    <t>830054076</t>
  </si>
  <si>
    <t>COVIANDES S.A</t>
  </si>
  <si>
    <t>PEAJE OCOA</t>
  </si>
  <si>
    <t>PARQUEADERO CABRERA MOTO FE0754</t>
  </si>
  <si>
    <t>900727749</t>
  </si>
  <si>
    <t>CONSORCIO ZONA DE PERMITIDO PARQUEO VILL</t>
  </si>
  <si>
    <t>PARQUEADERO MOTO CABRERA TARDE</t>
  </si>
  <si>
    <t>3274143</t>
  </si>
  <si>
    <t>PARQUEADERO J.L</t>
  </si>
  <si>
    <t>F.E. 0761 PARQUEADERO WNU024 - CUBARRAL -GRANADA</t>
  </si>
  <si>
    <t>PEAJE IRACA V/CIO-GRANADA</t>
  </si>
  <si>
    <t>PEAJE OCOAV/CIO-GRANADA</t>
  </si>
  <si>
    <t>PEAJE OCOA V/CIO-GRANADA</t>
  </si>
  <si>
    <t>1027887583</t>
  </si>
  <si>
    <t>CARDONA RIOS SEBASTIAN</t>
  </si>
  <si>
    <t>PARQUEADERO</t>
  </si>
  <si>
    <t>17314892</t>
  </si>
  <si>
    <t>VALENCIA LONDOÑO HUMBERTO</t>
  </si>
  <si>
    <t>PEAJES ACACIAS</t>
  </si>
  <si>
    <t>PEAJES GRANADA</t>
  </si>
  <si>
    <t>900089075</t>
  </si>
  <si>
    <t>CENTRO COMERCIAL UNICENTRO</t>
  </si>
  <si>
    <t>PEAJE VIAJE A PTO LOPEZ</t>
  </si>
  <si>
    <t>PEAJE PIPIRAL  WDR584</t>
  </si>
  <si>
    <t>PEAJE NARANJAL  WDR584</t>
  </si>
  <si>
    <t>PEAJE BOQUERON  WDR584</t>
  </si>
  <si>
    <t>PEAJE LIBERTAD  WDR584</t>
  </si>
  <si>
    <t>PARQUEADERO MOTO-CABRERA</t>
  </si>
  <si>
    <t>40378834</t>
  </si>
  <si>
    <t>PIDIACHE ANA CRISTINA</t>
  </si>
  <si>
    <t xml:space="preserve"> FRA.E. 0644 PARQUEADERO BUS</t>
  </si>
  <si>
    <t>PEAJE OCOA ENTREGA DE PROPUESTA SAN MARTIN - MANOLO</t>
  </si>
  <si>
    <t>PEAJE LA LIBERTIDAD</t>
  </si>
  <si>
    <t>PEAJE VIA BTA VIAJE BTA - GRANADA</t>
  </si>
  <si>
    <t>PEAJE IRACA BOGOTA- GRANADA</t>
  </si>
  <si>
    <t>901003351</t>
  </si>
  <si>
    <t>PRIMAVERA URBANA CENTRO COMERCIAL Y EMPR</t>
  </si>
  <si>
    <t>PARQUEADERO PRIMAVERA URBANA</t>
  </si>
  <si>
    <t>2 NOCHES PARQUEADERO BUS</t>
  </si>
  <si>
    <t>PARQUEADERO HTP439 VISITA SAN MARTIN</t>
  </si>
  <si>
    <t>PEAJE OCOA VIAJE SAN MARTIN MTV</t>
  </si>
  <si>
    <t>PARQUEADERO CENTRO</t>
  </si>
  <si>
    <t>PEAJE BOQUERON</t>
  </si>
  <si>
    <t>PARQUEADERO MOTO CABRERA</t>
  </si>
  <si>
    <t>PARQUEADERO MOTO CAMILO</t>
  </si>
  <si>
    <t>PARQUEADERO CENTRO DE BOLIVAR HTP439</t>
  </si>
  <si>
    <t>PEAJE</t>
  </si>
  <si>
    <t>PEAJE OCOA BUS</t>
  </si>
  <si>
    <t>21233994</t>
  </si>
  <si>
    <t>PARQUEADERO CENTRAL LOS LIBERTADORES</t>
  </si>
  <si>
    <t>PARQUEADERO MOTO - CENTRO</t>
  </si>
  <si>
    <t>PARQUEADERO MOTO</t>
  </si>
  <si>
    <t>900862215</t>
  </si>
  <si>
    <t>CONCESIONARIA VIAL DEL ORIENTE S.A.S.</t>
  </si>
  <si>
    <t>PEAJES</t>
  </si>
  <si>
    <t>892000102</t>
  </si>
  <si>
    <t>PARQUEO CERTIFICADO DE CAMARA DE COMERCIO CELU</t>
  </si>
  <si>
    <t>PARQUEADERO PRIMAVERA URBANA LMV</t>
  </si>
  <si>
    <t>14-Aug-18</t>
  </si>
  <si>
    <t>RB 12454 PARQUEADERO MOTO</t>
  </si>
  <si>
    <t>41531829</t>
  </si>
  <si>
    <t>SILVA RAMIREZ CECILIA</t>
  </si>
  <si>
    <t>PARQUEADERO WNU024</t>
  </si>
  <si>
    <t>PEAJE VIA BOGOTA EXPRESO</t>
  </si>
  <si>
    <t>PARQUEADERO CENTRO HTP439</t>
  </si>
  <si>
    <t>PEAJE OCOA VIA ACACIAS</t>
  </si>
  <si>
    <t>PARQUEADERO HTP439</t>
  </si>
  <si>
    <t>ELEMENTOS DE ASEO Y CAFETERIA</t>
  </si>
  <si>
    <t>UTILIES Y PAPELERIA</t>
  </si>
  <si>
    <t>28-Aug-18</t>
  </si>
  <si>
    <t>FV FP-4590 CD-DVD CANT 3</t>
  </si>
  <si>
    <t>PAPEL TERMICO LIBRO 3 COLUMNAS</t>
  </si>
  <si>
    <t>PAGO FV 9590 ASDISAN</t>
  </si>
  <si>
    <t>PEGANTE EN BARRA OFICINA</t>
  </si>
  <si>
    <t>CDERTIFICADOS CAMARA DE COMERCIO</t>
  </si>
  <si>
    <t>CUADERNO AG PRIMAVERA ARGOLLA</t>
  </si>
  <si>
    <t>Marcela Tellez  C.C 52.887.074</t>
  </si>
  <si>
    <t>Aura Lizeth Castañeda Rojas C.C. 1.121.894.763</t>
  </si>
  <si>
    <t>Ingrid Johana Galvis C.C 40.328.101</t>
  </si>
  <si>
    <t>Jordin Camilo Cabrera Gonzalez C.C. 1.090.484.912</t>
  </si>
  <si>
    <t>Angelica Maria Romero C.C 30.080.986</t>
  </si>
  <si>
    <t>Sandra Mireya Vergara Perez  CC. 53.031.893</t>
  </si>
  <si>
    <t>Alberto Suarez C.C 79.571.386</t>
  </si>
  <si>
    <t xml:space="preserve">Luz Janeth Muñoz C.C 40.397.995  </t>
  </si>
  <si>
    <t>Francy Quintero  C.C 51.935.396</t>
  </si>
  <si>
    <t>Adriana del Pilar Dussan C.C 40.411.521</t>
  </si>
  <si>
    <t>Milena Pulgarin C.C 52.492.159</t>
  </si>
  <si>
    <t>PERSONAL MAYO</t>
  </si>
  <si>
    <t>MONICA DEL PILAR MANJARRES                           C.C. 52278609</t>
  </si>
  <si>
    <t xml:space="preserve">PERSONAL JUNIO </t>
  </si>
  <si>
    <t xml:space="preserve">PERSONAL JULIO </t>
  </si>
  <si>
    <t>PERSONAL AGOSTO</t>
  </si>
  <si>
    <t>Juan Diego Barrios Castro C.C. 1,121,857,821</t>
  </si>
  <si>
    <t>SALIO INGRID</t>
  </si>
  <si>
    <t>ENTRO JUAN</t>
  </si>
  <si>
    <t>ENTRO MONICA</t>
  </si>
  <si>
    <t>SALIO MONICA</t>
  </si>
  <si>
    <t>Retefuente</t>
  </si>
  <si>
    <t>OPERADORES 8</t>
  </si>
  <si>
    <t>ADMINISTRATIVA 3</t>
  </si>
  <si>
    <t>MENSUAL</t>
  </si>
  <si>
    <t>PERSONAL</t>
  </si>
  <si>
    <t>PACTO NO SALARIAL OPERATIVOS</t>
  </si>
  <si>
    <t>PACTO NO SALARIAL ADMINISTRATIVOS</t>
  </si>
  <si>
    <t>DOMINGOS</t>
  </si>
  <si>
    <t>SEGURIDAD SOCIAL OPERATIVOS</t>
  </si>
  <si>
    <t>VACACIONES</t>
  </si>
  <si>
    <t>OPS</t>
  </si>
  <si>
    <t>TOTAL SUELDOS</t>
  </si>
  <si>
    <t>PENSION</t>
  </si>
  <si>
    <t>ARL</t>
  </si>
  <si>
    <t>CCF</t>
  </si>
  <si>
    <t>SMLMV</t>
  </si>
  <si>
    <t>Certificados camara de comercio</t>
  </si>
  <si>
    <t>plncod</t>
  </si>
  <si>
    <t>prfcod</t>
  </si>
  <si>
    <t>salant</t>
  </si>
  <si>
    <t>51051201</t>
  </si>
  <si>
    <t>Jornales y/o turnos</t>
  </si>
  <si>
    <t>52278609</t>
  </si>
  <si>
    <t>MANJARRES LEON MONICA DEL PILAR</t>
  </si>
  <si>
    <t/>
  </si>
  <si>
    <t xml:space="preserve">  -   -</t>
  </si>
  <si>
    <t>TURNO</t>
  </si>
  <si>
    <t>30081620</t>
  </si>
  <si>
    <t>URREA ROJAS DORIS</t>
  </si>
  <si>
    <t>04-Sep-18</t>
  </si>
  <si>
    <t>PAGO TURNO DEL 25 DE AGOSTO</t>
  </si>
  <si>
    <t>40436626</t>
  </si>
  <si>
    <t>GARCIA TABARES LEYDA ROCIO</t>
  </si>
  <si>
    <t>13-Sep-18</t>
  </si>
  <si>
    <t>TURNOS 5 ROCIO GARCIA</t>
  </si>
  <si>
    <t>Viaticos</t>
  </si>
  <si>
    <t>79422477</t>
  </si>
  <si>
    <t>DURAN RAMOS LUIS GERMAN</t>
  </si>
  <si>
    <t>ANTICIPO GERMAN- VIATICOS CABUYARO</t>
  </si>
  <si>
    <t>30-Sep-18</t>
  </si>
  <si>
    <t>VIATICOS PARA SERVICIO DE TRANSPORTE DE 2 MM</t>
  </si>
  <si>
    <t>900769393</t>
  </si>
  <si>
    <t>DISTRIDOTAR S.A.S.</t>
  </si>
  <si>
    <t>FV 2056  CAMISAS CAMILO CABRERA</t>
  </si>
  <si>
    <t>63477299</t>
  </si>
  <si>
    <t>GAMEZ EUNICE</t>
  </si>
  <si>
    <t>18-Sep-18</t>
  </si>
  <si>
    <t>FV 1874 CAMISAS JUAN DIEGO</t>
  </si>
  <si>
    <t>51055201</t>
  </si>
  <si>
    <t>Pacto calificacion no salarial</t>
  </si>
  <si>
    <t>1121894763</t>
  </si>
  <si>
    <t>NOMINA MES ABRIL 2018</t>
  </si>
  <si>
    <t>30080986</t>
  </si>
  <si>
    <t>NARANJO ROMERO ANGELA MARIA</t>
  </si>
  <si>
    <t>PACTO AGOSTO MARIA ANGELICA ROMERO</t>
  </si>
  <si>
    <t>40397995</t>
  </si>
  <si>
    <t>MUÑOZ GARZON LUZ JANETH</t>
  </si>
  <si>
    <t>PACTO AGOSTO JANETH MUÑOZ</t>
  </si>
  <si>
    <t>40411521</t>
  </si>
  <si>
    <t>DUSSAN ROJAS ADRIANA DEL PILAR</t>
  </si>
  <si>
    <t>PACTO AGOSTO ADRIANA DUSSAN</t>
  </si>
  <si>
    <t>PACTO AGOSTO LEIDA ROCIO GARCIA</t>
  </si>
  <si>
    <t>51935396</t>
  </si>
  <si>
    <t>QUINTERO MENDEZ FRANCY</t>
  </si>
  <si>
    <t>PACTO AGOSTO FRANCY QUINTERO</t>
  </si>
  <si>
    <t>52492159</t>
  </si>
  <si>
    <t>PULGARIN BOHORQUEZ SANDRA MILENA</t>
  </si>
  <si>
    <t>PACTO AGOSTO SANDRA M PULGARIN</t>
  </si>
  <si>
    <t>53031893</t>
  </si>
  <si>
    <t>VERGARA PEREZ SANDRA MIREYA</t>
  </si>
  <si>
    <t>PACTO AGOSTO SANDRA VERGARA</t>
  </si>
  <si>
    <t>79571386</t>
  </si>
  <si>
    <t>SUAREZ SALAZAR CARLOS ALBERTO</t>
  </si>
  <si>
    <t>PACTO AGOSTO ALBERTO SUAREZ</t>
  </si>
  <si>
    <t>40383825</t>
  </si>
  <si>
    <t>FV 7527 MEDAMENTOS CONGESTEX AMOXIPEN</t>
  </si>
  <si>
    <t>892099160</t>
  </si>
  <si>
    <t xml:space="preserve"> CRUZ ROJA</t>
  </si>
  <si>
    <t>29-Sep-18</t>
  </si>
  <si>
    <t>ALLEGRA DE 120 MG</t>
  </si>
  <si>
    <t>COMPRA DE DOLIVIUM Y ACETAMINOFEN</t>
  </si>
  <si>
    <t>890903938</t>
  </si>
  <si>
    <t>BANCOLOMBIA S.A</t>
  </si>
  <si>
    <t>LEASING MES DE MAYO</t>
  </si>
  <si>
    <t>Equipo de computo y comunicacion</t>
  </si>
  <si>
    <t>900205883</t>
  </si>
  <si>
    <t>AUTOCAB COLOMBIA LTDA</t>
  </si>
  <si>
    <t>FV 3992 ALQUILER MODULO AGOSTO 2018</t>
  </si>
  <si>
    <t>10-Sep-18</t>
  </si>
  <si>
    <t>900227566</t>
  </si>
  <si>
    <t>TECNOLOGIAS FENIX SAS</t>
  </si>
  <si>
    <t>FV ARRIENDO jJULIO LICENCIA INFOTAXI</t>
  </si>
  <si>
    <t>12-Sep-18</t>
  </si>
  <si>
    <t>Info taxi</t>
  </si>
  <si>
    <t>51301001</t>
  </si>
  <si>
    <t>Polizas de cumplimieto</t>
  </si>
  <si>
    <t>860524654</t>
  </si>
  <si>
    <t>ASEGURADORA SOLIDARIA DE COLOMBIA</t>
  </si>
  <si>
    <t>POLIZA MINISTERIO DE COMUNICACIONES</t>
  </si>
  <si>
    <t>14-Sep-18</t>
  </si>
  <si>
    <t>NELCY POLIZAS 193 DE CABUYARO DE CAMIONETA PARA ALCALDE</t>
  </si>
  <si>
    <t>51306001</t>
  </si>
  <si>
    <t>Seguro contra todo riesgo</t>
  </si>
  <si>
    <t>CUOTA DEL TODO RIESGO LO PAGO LA UT</t>
  </si>
  <si>
    <t>PAGO SEGUROS GENERALES SURAMERICANA</t>
  </si>
  <si>
    <t>GASTOS BANCARIOS SEPTIEMBRE DEBITOS 572</t>
  </si>
  <si>
    <t>PAGO CUOTA 4 TODO RIESGO DUSTER</t>
  </si>
  <si>
    <t>CUOTA SEGURO TODO RIESGO DUSTER</t>
  </si>
  <si>
    <t>899999115</t>
  </si>
  <si>
    <t>ETB S.A E.S.P</t>
  </si>
  <si>
    <t>PAGO FRA ETB 6706666</t>
  </si>
  <si>
    <t>17-Sep-18</t>
  </si>
  <si>
    <t>PAGO FRA 6706666 ETB</t>
  </si>
  <si>
    <t>830131993</t>
  </si>
  <si>
    <t>EFECTIVO LTDA</t>
  </si>
  <si>
    <t>RECARGA DIRECTV OFICINA</t>
  </si>
  <si>
    <t>800159687</t>
  </si>
  <si>
    <t>CONSUERTE S.A</t>
  </si>
  <si>
    <t>11-Sep-18</t>
  </si>
  <si>
    <t>RECARGA DIRECTV</t>
  </si>
  <si>
    <t>51353515</t>
  </si>
  <si>
    <t>Simcard</t>
  </si>
  <si>
    <t>860516314</t>
  </si>
  <si>
    <t>DAGA CONEXION CON EL FUTURO</t>
  </si>
  <si>
    <t>COMPRA DE SIM CARD</t>
  </si>
  <si>
    <t>800153993</t>
  </si>
  <si>
    <t>COMUNICACION CELULAR SA COMCEL</t>
  </si>
  <si>
    <t>SIM CARD COMCEL</t>
  </si>
  <si>
    <t>51353516</t>
  </si>
  <si>
    <t>Iva en telefonia celular</t>
  </si>
  <si>
    <t>PAGO 30 LINEAS CLARO</t>
  </si>
  <si>
    <t>51353520</t>
  </si>
  <si>
    <t>800227487</t>
  </si>
  <si>
    <t>MOVISTAR</t>
  </si>
  <si>
    <t>PAGO FRA TELEFONO GERENCIA</t>
  </si>
  <si>
    <t>07-Sep-18</t>
  </si>
  <si>
    <t>PAGO MOVISTAR PERSONAL</t>
  </si>
  <si>
    <t>51353524</t>
  </si>
  <si>
    <t>830016046</t>
  </si>
  <si>
    <t>AVANTEL SAS</t>
  </si>
  <si>
    <t>PAGO AVANTEL **6560</t>
  </si>
  <si>
    <t>PAGO FRA SEPTIEMBRE AVANTEL</t>
  </si>
  <si>
    <t>51353525</t>
  </si>
  <si>
    <t>Celular 3176614006 ut</t>
  </si>
  <si>
    <t>830037330</t>
  </si>
  <si>
    <t>MOVISTAR COLOMBIA</t>
  </si>
  <si>
    <t>PAGO FRA 3176614006 UT</t>
  </si>
  <si>
    <t>51353526</t>
  </si>
  <si>
    <t>Celular  3137222222 contabilidad</t>
  </si>
  <si>
    <t>CLARO 313722222</t>
  </si>
  <si>
    <t>51353527</t>
  </si>
  <si>
    <t>Telefono 6611111 barzal</t>
  </si>
  <si>
    <t>MOVISTAR FIJO NET 6611111</t>
  </si>
  <si>
    <t>51353528</t>
  </si>
  <si>
    <t>Celular 3133611111 comercial</t>
  </si>
  <si>
    <t>PAFO FRA LINEA 313361111</t>
  </si>
  <si>
    <t>51353529</t>
  </si>
  <si>
    <t>Celular 3105555555 hseq</t>
  </si>
  <si>
    <t>FRA 310555555 CLARO</t>
  </si>
  <si>
    <t>51353530</t>
  </si>
  <si>
    <t>PAFO FRA LINEA 3212072257</t>
  </si>
  <si>
    <t>51353531</t>
  </si>
  <si>
    <t>Celular 3102366666 administrativa prx</t>
  </si>
  <si>
    <t>CLARO 310236666</t>
  </si>
  <si>
    <t>51354001</t>
  </si>
  <si>
    <t>Domicilios y encomiendas</t>
  </si>
  <si>
    <t>800251569</t>
  </si>
  <si>
    <t>INTER RAPIDISIMO</t>
  </si>
  <si>
    <t>SOBRE DE MANILA GLORIA PERDOMO</t>
  </si>
  <si>
    <t>8002515697</t>
  </si>
  <si>
    <t>INTERRAPIDISIMO</t>
  </si>
  <si>
    <t>06-Sep-18</t>
  </si>
  <si>
    <t>ENVIO CORRESPONDENCIA SANTIAGO CARRILLO</t>
  </si>
  <si>
    <t>ENVIO SOBRE ROOSVELT GUTIERREZ</t>
  </si>
  <si>
    <t>ENVIO SOBRE CARMEN EMILIA CAITA</t>
  </si>
  <si>
    <t>1121843107</t>
  </si>
  <si>
    <t>CORTES KAREN ANDREA</t>
  </si>
  <si>
    <t>DOMICILIO ALMUERZO MTV</t>
  </si>
  <si>
    <t>1121849095</t>
  </si>
  <si>
    <t>ARGUELLO RAMIREZ DAYRON ELBERTO</t>
  </si>
  <si>
    <t>24-Sep-18</t>
  </si>
  <si>
    <t>51355001</t>
  </si>
  <si>
    <t>Servicio de transporte de carga (lega)</t>
  </si>
  <si>
    <t>80154459</t>
  </si>
  <si>
    <t>MANCILLA LOPEZ HENRY</t>
  </si>
  <si>
    <t>FRA 0786 ENVIO CAMISETAS BOGOTA A VILLAVICENCIO</t>
  </si>
  <si>
    <t>75082886</t>
  </si>
  <si>
    <t>OSCAR ANDRES CARDONA GARCIA</t>
  </si>
  <si>
    <t>PAGO PAISA AGOSTO</t>
  </si>
  <si>
    <t>Pago ops ley 1450-2011</t>
  </si>
  <si>
    <t>1121857321</t>
  </si>
  <si>
    <t>VELASQUEZ BAUTISTA LILY ANDREA</t>
  </si>
  <si>
    <t>ASESORIAS CONTABLE</t>
  </si>
  <si>
    <t>PAGO OPS PILAR MANJARRES</t>
  </si>
  <si>
    <t>1121868858</t>
  </si>
  <si>
    <t>GONZALES CALDERON FERNANDO</t>
  </si>
  <si>
    <t>PAGO OPS  F&amp;L ASESORIAS CONTABLES</t>
  </si>
  <si>
    <t>51409502</t>
  </si>
  <si>
    <t>CERTIFICADO CAMARA DE COMERCIO</t>
  </si>
  <si>
    <t>01-Sep-18</t>
  </si>
  <si>
    <t>TCERTIFICADO DE ISNCRIPCION CAMARA DE COMERCIO</t>
  </si>
  <si>
    <t>CERTIFICADO CELUTAXI CCIO</t>
  </si>
  <si>
    <t>CERTIFICADO CELUTAXI C.CIO</t>
  </si>
  <si>
    <t>51451504</t>
  </si>
  <si>
    <t>Repuestos y mantenimiento de  taxi</t>
  </si>
  <si>
    <t>900045328</t>
  </si>
  <si>
    <t>MOVILGAS LTDA</t>
  </si>
  <si>
    <t>03-Sep-18</t>
  </si>
  <si>
    <t>FV 2328 HIDRAULICO TAXI SXD129</t>
  </si>
  <si>
    <t>892000204</t>
  </si>
  <si>
    <t>BEMERITO CUERPO DE BOMBEROS VILLAVICENCI</t>
  </si>
  <si>
    <t>RECARGA EXTINTOR ABC DE 05 LIBRAS</t>
  </si>
  <si>
    <t>08-Sep-18</t>
  </si>
  <si>
    <t>SXD129 - FV 92602- 1 HIDRAULICO</t>
  </si>
  <si>
    <t>900154274</t>
  </si>
  <si>
    <t>LUBRICANTES DEL LLANO LTDA</t>
  </si>
  <si>
    <t>SXD129 - FV 72586-LUBRICANTES FILTRO DE ACEITE</t>
  </si>
  <si>
    <t>6650231</t>
  </si>
  <si>
    <t>GUAVITA FIGUEROA LENIN RICARDO</t>
  </si>
  <si>
    <t>FV4425-SXD129-FUSIBLES , PRUEBAS PILA</t>
  </si>
  <si>
    <t>FV 92605- SXD129 HIDRAULICO</t>
  </si>
  <si>
    <t>86047043</t>
  </si>
  <si>
    <t>VELASCO MAHECHA HENRY ALBERTO</t>
  </si>
  <si>
    <t>25-Sep-18</t>
  </si>
  <si>
    <t>FE0878 SINCRONIZACION DE CARBURADOR</t>
  </si>
  <si>
    <t>1121822673</t>
  </si>
  <si>
    <t>RAMOS PARDO ADRIANA CAROLINA</t>
  </si>
  <si>
    <t>FV3921- SXD129 CAMBIO DE GUARDA TAXI</t>
  </si>
  <si>
    <t>FV74010- SXD129 LUBRICANTES</t>
  </si>
  <si>
    <t>51451506</t>
  </si>
  <si>
    <t>Repuesto y mantenimeinto de bus</t>
  </si>
  <si>
    <t>901153952</t>
  </si>
  <si>
    <t>DISTRICONSULT DEL LLANO SAS</t>
  </si>
  <si>
    <t>FV 17715 COMPRA DE BOTIQUIN BUS</t>
  </si>
  <si>
    <t>900692046</t>
  </si>
  <si>
    <t>RIAÑO RAMIREZ SAS</t>
  </si>
  <si>
    <t>FV 7871 COMPRA DE CHALECOS REFLECTIVOS CONOS Y TACOS DE MADERA</t>
  </si>
  <si>
    <t>860019063</t>
  </si>
  <si>
    <t>MOTORES Y MAQUINAS S. A. MOTORYSA</t>
  </si>
  <si>
    <t>REVISION DE LOS 10.000 KM</t>
  </si>
  <si>
    <t>51451507</t>
  </si>
  <si>
    <t>Repuesto y mantenimeinto de duster</t>
  </si>
  <si>
    <t>1121885539</t>
  </si>
  <si>
    <t>PARALES ROMERO DARWIN JAVIER</t>
  </si>
  <si>
    <t>20-Sep-18</t>
  </si>
  <si>
    <t>FE 278-WNU024 LAVADO CAMIONETA</t>
  </si>
  <si>
    <t>51452003</t>
  </si>
  <si>
    <t>1121867647</t>
  </si>
  <si>
    <t>FUENTES FUENTES YIBER RAUL</t>
  </si>
  <si>
    <t>FV2434 CAMBIO CPU INSATALACION CORREO</t>
  </si>
  <si>
    <t>1121817432</t>
  </si>
  <si>
    <t>ROMERO RODRIGUEZ JORGE RICARDO</t>
  </si>
  <si>
    <t>FV0117-INSTALICION PROGRAMA CONTROL DE ENTRADA</t>
  </si>
  <si>
    <t>86062710</t>
  </si>
  <si>
    <t>URREGO RAMIREZ WALTER</t>
  </si>
  <si>
    <t>FV 0223 VIDRIO MUEBLE X6MM</t>
  </si>
  <si>
    <t>FV2467 INSTALACION IMPRESORAS EN PORTATIL TAXIMETRO</t>
  </si>
  <si>
    <t>51452501</t>
  </si>
  <si>
    <t>FV 3992 MANTENIMIENTO AGOSTO 2018</t>
  </si>
  <si>
    <t>51452502</t>
  </si>
  <si>
    <t>86071476</t>
  </si>
  <si>
    <t>GUTIERRES PEÑALOZA JUAN GABRIEL</t>
  </si>
  <si>
    <t>CARGADORES BUENO PUERTO V8</t>
  </si>
  <si>
    <t>900419034</t>
  </si>
  <si>
    <t>DEPOSITO EL REGISTRO SAS</t>
  </si>
  <si>
    <t>COMPRA DE LLAVE 1/2 BLANCA</t>
  </si>
  <si>
    <t>40218336</t>
  </si>
  <si>
    <t>PIÑEROS RODRIGUEZ ANDREA JOHANA</t>
  </si>
  <si>
    <t>28-Sep-18</t>
  </si>
  <si>
    <t>FV1788 CARGADOR (3) CTS</t>
  </si>
  <si>
    <t>51452503</t>
  </si>
  <si>
    <t>51952501</t>
  </si>
  <si>
    <t>900882422</t>
  </si>
  <si>
    <t>900457171</t>
  </si>
  <si>
    <t>FV 072418 LECHE DESLACTOSADA</t>
  </si>
  <si>
    <t>75349302</t>
  </si>
  <si>
    <t>BOLSAS PLASTICAS PEQUEÑAS</t>
  </si>
  <si>
    <t>1121825950</t>
  </si>
  <si>
    <t>GUZMAN CASTAÑEDA YENNY ALEJANDRA</t>
  </si>
  <si>
    <t>FV 0227 BOLSAS PLASTICAS 50X80</t>
  </si>
  <si>
    <t>FV 724 -52871 AZUCAR  JABON LAVAPLATOS</t>
  </si>
  <si>
    <t>FV 072648 5 MANTECADAS X 18 UNID</t>
  </si>
  <si>
    <t>2996260</t>
  </si>
  <si>
    <t>FV 6196 COMPRA DE VASOS DESECHABLES</t>
  </si>
  <si>
    <t>FV 6193 DESECHABLES Y DELIPANELA</t>
  </si>
  <si>
    <t>FV 072811 MANTECADA INDIVIDUAL</t>
  </si>
  <si>
    <t>FV 583-139887 CAFE INSTANTANEO</t>
  </si>
  <si>
    <t>80795648</t>
  </si>
  <si>
    <t>FV 142544 AGUACATE, CEBOLLA, PAPA, TOMATE</t>
  </si>
  <si>
    <t>822004452</t>
  </si>
  <si>
    <t>CARNES DANNY LTDA</t>
  </si>
  <si>
    <t>FV 005-87348 CARNES DANNY</t>
  </si>
  <si>
    <t>FV 485-125175 MANTEQUILLA 125GR</t>
  </si>
  <si>
    <t>8909009431</t>
  </si>
  <si>
    <t>COMPRA DE SALERO - ASADO</t>
  </si>
  <si>
    <t>FV 724-53614 COMIDA GATA CELUTAXI</t>
  </si>
  <si>
    <t>39740331</t>
  </si>
  <si>
    <t>FE 0862 - INSTACREAM</t>
  </si>
  <si>
    <t>1121857821</t>
  </si>
  <si>
    <t>BARRIOS CASTRO JUAN DIEGO</t>
  </si>
  <si>
    <t>FE0865-COMPRA 4 BOTELLONES DE AGUA</t>
  </si>
  <si>
    <t>FV486-101730 AZUCAR, LIMPIAVIDRIOS</t>
  </si>
  <si>
    <t>BOLSAS DE BASURA</t>
  </si>
  <si>
    <t>900811914</t>
  </si>
  <si>
    <t>FV949 COMPRA DE TAPAS PARA BOTELLONES</t>
  </si>
  <si>
    <t>35285507</t>
  </si>
  <si>
    <t>FE 0868 DULCES AMIGO SECRETO LMV</t>
  </si>
  <si>
    <t>19-Sep-18</t>
  </si>
  <si>
    <t>FV-102866 LECHE DESLACTOSADA</t>
  </si>
  <si>
    <t>11344926</t>
  </si>
  <si>
    <t>FV 0838 VASOS DESECHABLES</t>
  </si>
  <si>
    <t>FV 12799 GALLETAS CHOCOLATE</t>
  </si>
  <si>
    <t>890900608</t>
  </si>
  <si>
    <t>ALMACENES EXITO S.A.</t>
  </si>
  <si>
    <t>FV 4156 CERVEZA IMPORTADA HEINEKEN</t>
  </si>
  <si>
    <t>21-Sep-18</t>
  </si>
  <si>
    <t>FV 626009 INSTACREAM 430GR</t>
  </si>
  <si>
    <t>FV 485-128551 VARSOL NETTUNO</t>
  </si>
  <si>
    <t>11408796</t>
  </si>
  <si>
    <t>FV 756656 ZUCAR X200 UNIDADES</t>
  </si>
  <si>
    <t>FV584-51324 CAFE INSTANTANEO</t>
  </si>
  <si>
    <t>FV 197936  HUEVOS AAA, PAPA PAREJA</t>
  </si>
  <si>
    <t>FV 076750 LECHE DESLACTOSADA</t>
  </si>
  <si>
    <t>440442824</t>
  </si>
  <si>
    <t>PARRA ALBA LUZ MARINA</t>
  </si>
  <si>
    <t>FE0679 CUATRO PAQUETES DE VASOS DESECHABLES</t>
  </si>
  <si>
    <t>DULCES AMIGO SECRETO</t>
  </si>
  <si>
    <t>CAFETERA KALLEY CT</t>
  </si>
  <si>
    <t>900530720</t>
  </si>
  <si>
    <t>51952504</t>
  </si>
  <si>
    <t>Cafe de mi llano</t>
  </si>
  <si>
    <t>80092019</t>
  </si>
  <si>
    <t>FV 4601 CAFE TRADICIONAL</t>
  </si>
  <si>
    <t>51952505</t>
  </si>
  <si>
    <t>Iva cafe de mi llano</t>
  </si>
  <si>
    <t>51953001</t>
  </si>
  <si>
    <t>1122647429</t>
  </si>
  <si>
    <t>PAGO  CRISTHIAN ROSAS</t>
  </si>
  <si>
    <t>800202522</t>
  </si>
  <si>
    <t>05-Sep-18</t>
  </si>
  <si>
    <t>FV 12479 COMPRA DE LIBRO DE ACTAS</t>
  </si>
  <si>
    <t>FV 049 PENDON COMPLETO -CRISTIAN ROSAS</t>
  </si>
  <si>
    <t>51953002</t>
  </si>
  <si>
    <t>51953505</t>
  </si>
  <si>
    <t>Combustibles duster</t>
  </si>
  <si>
    <t>822000897</t>
  </si>
  <si>
    <t>COMBUSTIBLE DUSTER - PAISA</t>
  </si>
  <si>
    <t>822007669</t>
  </si>
  <si>
    <t>COMBUSTIBLE DUSTER</t>
  </si>
  <si>
    <t>WNU024-VIAJE BOGOTA-OSCAR ANDRES CARDONA</t>
  </si>
  <si>
    <t>860061579</t>
  </si>
  <si>
    <t>51953506</t>
  </si>
  <si>
    <t>Combustibles moto jll</t>
  </si>
  <si>
    <t>900077364</t>
  </si>
  <si>
    <t>FV 102490 COMBUSTIBLE MOTO (CAMILO)</t>
  </si>
  <si>
    <t>FV COMBUSTIBLE MOTO JLL48D</t>
  </si>
  <si>
    <t>822000851</t>
  </si>
  <si>
    <t>FV1356491-JLL48D-COMBUSTIBLE</t>
  </si>
  <si>
    <t>JLL48D COMBUSTIBLE</t>
  </si>
  <si>
    <t>JLL48D COMBUSTIBLE MOTO</t>
  </si>
  <si>
    <t>MOTO JLL48D COMBUSTIBLE</t>
  </si>
  <si>
    <t>811009788</t>
  </si>
  <si>
    <t>DISTRACOM SA ESTACION SERVICIO JAVERIANA</t>
  </si>
  <si>
    <t>RC1143284 MOTO DIEGO</t>
  </si>
  <si>
    <t>JLLF48D MOTO-PAISA</t>
  </si>
  <si>
    <t>JLE86D - MOTO DIEGO</t>
  </si>
  <si>
    <t>51953507</t>
  </si>
  <si>
    <t>Combustible gerencia htp439</t>
  </si>
  <si>
    <t>822007654</t>
  </si>
  <si>
    <t>GASOIL LTDA</t>
  </si>
  <si>
    <t>COMBUSTIBLE BMW MTV SEG EXTRACTO</t>
  </si>
  <si>
    <t>51956001</t>
  </si>
  <si>
    <t>Restaurante gerencia subgerencia y traba</t>
  </si>
  <si>
    <t>FV 524 ALMUERZO LMV</t>
  </si>
  <si>
    <t>FV 535 ALMUERZO LMV</t>
  </si>
  <si>
    <t>FE 0857 ALMUERZO AURA</t>
  </si>
  <si>
    <t>FV 547 ALMUERZO LMV</t>
  </si>
  <si>
    <t>FV 580 ALMUERZO LMV</t>
  </si>
  <si>
    <t>FV 615 ALMUERZO LMV Y MTV</t>
  </si>
  <si>
    <t>FV627-ALMUERZO LMV</t>
  </si>
  <si>
    <t>40329037</t>
  </si>
  <si>
    <t>CARMONA ANGELICA LORENA</t>
  </si>
  <si>
    <t>FV079833-ALMUERZO MTV</t>
  </si>
  <si>
    <t>FE0863-DALMUERZO DIA 12 SEPTIEMBRE CAMILO CABRERA</t>
  </si>
  <si>
    <t>FE 0866 ALMUERZO 12-13 SEPT LMV</t>
  </si>
  <si>
    <t>ALMUERZO CHOLAOS LMV</t>
  </si>
  <si>
    <t>FE 0677  ALMUERZO LMV</t>
  </si>
  <si>
    <t>ALMUERZO MTV</t>
  </si>
  <si>
    <t>FE 0869 ALMUERZO LMV</t>
  </si>
  <si>
    <t>FE 0873 ALMUERZO LMV - PAISA</t>
  </si>
  <si>
    <t>22-Sep-18</t>
  </si>
  <si>
    <t xml:space="preserve"> ALMUERZO PAISA</t>
  </si>
  <si>
    <t>FE 0881  PRAXEDIS Y RUBI</t>
  </si>
  <si>
    <t>51956003</t>
  </si>
  <si>
    <t>Ipo consumo 8%</t>
  </si>
  <si>
    <t>51956004</t>
  </si>
  <si>
    <t>Restaurante cabrera</t>
  </si>
  <si>
    <t>FE 0089 DIAS 03-04-05-06 SEPTIEMBRE</t>
  </si>
  <si>
    <t>FE0861-DIA 07-10-11 SEPTIEMBRE CAMILO</t>
  </si>
  <si>
    <t>FE 0864 13 SEPT ALMUERZO CAMILO</t>
  </si>
  <si>
    <t>FE0867 ALMUERZO CAMILO CABRERA</t>
  </si>
  <si>
    <t>FE 0870  ALMUERZO CAMILO CABRERA</t>
  </si>
  <si>
    <t>FE 0872 ALMUEERZO CAMILO</t>
  </si>
  <si>
    <t>FV 775 ALMUERZO CABRERA</t>
  </si>
  <si>
    <t>26-Sep-18</t>
  </si>
  <si>
    <t>111834591</t>
  </si>
  <si>
    <t>FRAGOZO RAMOS ERIC ANDREI</t>
  </si>
  <si>
    <t>FE 0882 ALMUERZO CABRERA</t>
  </si>
  <si>
    <t>51956501</t>
  </si>
  <si>
    <t>FE 0856 PARQUEADERO Y CALIBRADA DE LLANTAS EN MOTO</t>
  </si>
  <si>
    <t>1121892</t>
  </si>
  <si>
    <t>SUAREZ CORREDOR ANGEL MARIA</t>
  </si>
  <si>
    <t>PARQUEADERO MOTO DIEGO</t>
  </si>
  <si>
    <t>40187802</t>
  </si>
  <si>
    <t>MONCALEANO DIANA KATERINE</t>
  </si>
  <si>
    <t>PARQUEADERO  MOTO JLL48D</t>
  </si>
  <si>
    <t>1121831076</t>
  </si>
  <si>
    <t>ONTIBON DIMATE PEDRO ELISEO</t>
  </si>
  <si>
    <t>FV 04379 PARQUEADERO DUSTER - COMPRA DE CARNE</t>
  </si>
  <si>
    <t>JLL48D - PARQUEADERO MOTO</t>
  </si>
  <si>
    <t>PARQUEADERO UNICENTRO</t>
  </si>
  <si>
    <t>PEAJE NARANJAL BTA-VCIO</t>
  </si>
  <si>
    <t>PEAJE PIPIRAL BTA-VCIO</t>
  </si>
  <si>
    <t>PEAJE BOQUERON BTA-VCIO</t>
  </si>
  <si>
    <t>FV 644994- PARQUEADERO UNICENTRO</t>
  </si>
  <si>
    <t>JLE86D PARQUEADERO</t>
  </si>
  <si>
    <t>40325777</t>
  </si>
  <si>
    <t>JIMENEZ JANETH</t>
  </si>
  <si>
    <t>JLL48D PARQEUADERO</t>
  </si>
  <si>
    <t>JLL48D - RADRIOGRAFIAS PRIMAVERA URBANA</t>
  </si>
  <si>
    <t>PARQUEADEROS PRIMAVERA, LLANOCENTRO, CLINICA MARTHA, CENTRO</t>
  </si>
  <si>
    <t>FV-27173-WNU029</t>
  </si>
  <si>
    <t>FV09142-JLL48D MOTO - PAISA</t>
  </si>
  <si>
    <t>51959505</t>
  </si>
  <si>
    <t>AJSUTE</t>
  </si>
  <si>
    <t>PAGO FRA CLARO REF**3590</t>
  </si>
  <si>
    <t>900997237</t>
  </si>
  <si>
    <t>SEGUROS VIP</t>
  </si>
  <si>
    <t>3RA CUOTA SEGURO BMW</t>
  </si>
  <si>
    <t>1122650664</t>
  </si>
  <si>
    <t>PACHECO TRIVIÑO GLORIA</t>
  </si>
  <si>
    <t>PAGO GLORIA PACHECO NOMINA AGOSTO</t>
  </si>
  <si>
    <t>CLARO REF*8225</t>
  </si>
  <si>
    <t>27-Sep-18</t>
  </si>
  <si>
    <t>PAGO FRA REF8223851046 CLARO</t>
  </si>
  <si>
    <t>CONSIGNACION FALTANTE DIA 10/09/2018</t>
  </si>
  <si>
    <t>CONSIGNACION DIA 14/09/2018</t>
  </si>
  <si>
    <t>51959515</t>
  </si>
  <si>
    <t>Legalizacion de gastos mtv</t>
  </si>
  <si>
    <t>52887074</t>
  </si>
  <si>
    <t>TELLEZ VELASQUEZ MARCELA VIVIANA</t>
  </si>
  <si>
    <t>LEGALIZACION MTV</t>
  </si>
  <si>
    <t>52862108</t>
  </si>
  <si>
    <t>LICETH NATALIA ORJUELA GUTIERREZ</t>
  </si>
  <si>
    <t>LEGALIZACION MTV -PULSO SILICONA</t>
  </si>
  <si>
    <t>LEGALIZACION MTV -COMBUSTIBLE</t>
  </si>
  <si>
    <t>830011670</t>
  </si>
  <si>
    <t>COPSERVIR LTDA</t>
  </si>
  <si>
    <t>LEGALIZACION MTV -BONFIEST PLUS</t>
  </si>
  <si>
    <t>LEGALIZACION MTV - PEAJES</t>
  </si>
  <si>
    <t>LEGALIZACION MTV -GRANIZADO LECHE</t>
  </si>
  <si>
    <t>LEGALIZACION MTV -CARBONEROS</t>
  </si>
  <si>
    <t>LEGALIZACION MTV - PARQUEADEROS</t>
  </si>
  <si>
    <t>LEGALIZACION MTV -CARNES MADURAS CHICHARRON DE CERDO</t>
  </si>
  <si>
    <t>LEGALIZACION MTV -ALMUERZO CHOLAOS</t>
  </si>
  <si>
    <t>RETEFUENTE JULIO **7441</t>
  </si>
  <si>
    <t>GASTOS BANCARIOS 441 SEPT</t>
  </si>
  <si>
    <t>IVA FINANCIERO**3051</t>
  </si>
  <si>
    <t>GASTOS BANCARIOS 051 SEPT</t>
  </si>
  <si>
    <t>REV GASTOS BANCARIOS</t>
  </si>
  <si>
    <t>860003020</t>
  </si>
  <si>
    <t>BANCO BBVA COLOMBIA S.A</t>
  </si>
  <si>
    <t>GASTOS BANCARIOS SEPT BBVA</t>
  </si>
  <si>
    <t>GASTOS BANCARIOS SEPT GENERAL</t>
  </si>
  <si>
    <t>COMISION BANCARIA **3051</t>
  </si>
  <si>
    <t>GASTOS BANCARIOS SEPT 895 AHORROS</t>
  </si>
  <si>
    <t>53052001</t>
  </si>
  <si>
    <t>Gastos de intereses</t>
  </si>
  <si>
    <t>INTERESES BANCARIOS JULIO **3051</t>
  </si>
  <si>
    <t>PAGO 8941 100 mm  06/03 CON DINERO DE 300 MM</t>
  </si>
  <si>
    <t>Intereses de mora</t>
  </si>
  <si>
    <t>1909312818</t>
  </si>
  <si>
    <t>FEDECAJAS</t>
  </si>
  <si>
    <t>PAGO PLANILLA JULIO 7652958</t>
  </si>
  <si>
    <t>PAGO DE CREDITO DEBITO AUTOMATICO BANCOLOMBIA12/09</t>
  </si>
  <si>
    <t>Cuota sucursal virtual</t>
  </si>
  <si>
    <t>CUOTA DE MANEJO TARJETA DEBITO</t>
  </si>
  <si>
    <t>53054004</t>
  </si>
  <si>
    <t>Cuota manejo tarjeta debito</t>
  </si>
  <si>
    <t>CUOTA DEMANEJO T. DEBITO**9966 JULIO</t>
  </si>
  <si>
    <t>53054005</t>
  </si>
  <si>
    <t>Interes sobregiro</t>
  </si>
  <si>
    <t>INTERESES DE SOBREGIRO **3051</t>
  </si>
  <si>
    <t>53059503</t>
  </si>
  <si>
    <t>Gravamen al movimiento financiero</t>
  </si>
  <si>
    <t>GMF AGOSTO ** 3051</t>
  </si>
  <si>
    <t>53151501</t>
  </si>
  <si>
    <t>TAXI PAISA</t>
  </si>
  <si>
    <t>JLL48D - ACUEDUCTO PARQUEADERO</t>
  </si>
  <si>
    <t>FE 0874 LLAVES FIJAS 10.12.14 COMPRADAS EN CALLE</t>
  </si>
  <si>
    <t>9000773641</t>
  </si>
  <si>
    <t>ESTACION DE SERVICIOS LOS MARACOS</t>
  </si>
  <si>
    <t>DESPINCHADA LLANTA DUSTER</t>
  </si>
  <si>
    <t>PAGO FV#304438081 30 SIM CARD 2017</t>
  </si>
  <si>
    <t>BONO DONACION MTV</t>
  </si>
  <si>
    <t>822006560</t>
  </si>
  <si>
    <t>CELUTAXI CITY LTDA</t>
  </si>
  <si>
    <t>BONO 0726</t>
  </si>
  <si>
    <t>BONO 0729</t>
  </si>
  <si>
    <t>BONO CELUTAXI 1019</t>
  </si>
  <si>
    <t>BONO CELUTAXI 1028</t>
  </si>
  <si>
    <t>BONO CELUTAXI 1023</t>
  </si>
  <si>
    <t>BONO CELUTAXI 0125</t>
  </si>
  <si>
    <t>BONO CELUTAXI 0973</t>
  </si>
  <si>
    <t>BONO CELUTAXI 0978</t>
  </si>
  <si>
    <t>BONO CELUTAXI 1018</t>
  </si>
  <si>
    <t>BONO NO DEDUCIBLE 0981</t>
  </si>
  <si>
    <t>BONO NO DEDUCIBLES 1017</t>
  </si>
  <si>
    <t>BONO NO DEDUCIBLE 0969</t>
  </si>
  <si>
    <t>BONO NO DEDUCIBLE 0857</t>
  </si>
  <si>
    <t>BONO NO DEDUCIBLE 1009</t>
  </si>
  <si>
    <t>VALOR PRESUPUESTADO</t>
  </si>
  <si>
    <t>Andrea Geraldin cuevas   C.C. 1,121,857,821</t>
  </si>
  <si>
    <t>VALOR PAGADO</t>
  </si>
  <si>
    <t>PERSONAL NOMINA SEPTIEMBRE</t>
  </si>
  <si>
    <t xml:space="preserve">TOTAL PAGO NOMINA SEPT </t>
  </si>
  <si>
    <t>DICIEMBRE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</si>
  <si>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</si>
  <si>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</si>
  <si>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</si>
  <si>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</si>
  <si>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</si>
  <si>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</si>
  <si>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</si>
  <si>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</si>
  <si>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</si>
  <si>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</si>
  <si>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EJECUTADO</t>
  </si>
  <si>
    <t>SALDO</t>
  </si>
  <si>
    <t>Elaboró</t>
  </si>
  <si>
    <t>Activvidad economica</t>
  </si>
  <si>
    <t>Cargo</t>
  </si>
  <si>
    <t>Periodo</t>
  </si>
  <si>
    <t>Fecha de actualización</t>
  </si>
  <si>
    <t>Total de trabajadores</t>
  </si>
  <si>
    <t xml:space="preserve"> EJECUCIÓN PRESUPUESTAL</t>
  </si>
  <si>
    <t>MARCELA TELLEZ VELASQUEZ</t>
  </si>
  <si>
    <t>GERENTE</t>
  </si>
  <si>
    <t>TRANSPORTE ESPECIAL DE PASAJEROS Y COMUNICACIONES</t>
  </si>
  <si>
    <t>OCTUBRE A DICIEMBRE DE 2018</t>
  </si>
  <si>
    <t>ENERO DE 2019</t>
  </si>
  <si>
    <t>GASTOS SGI</t>
  </si>
  <si>
    <t>Auditorias internas</t>
  </si>
  <si>
    <t xml:space="preserve">Auditoria de certificacion </t>
  </si>
  <si>
    <t>Honorarios personal sistema de gestion</t>
  </si>
  <si>
    <t xml:space="preserve">Señalizacion </t>
  </si>
  <si>
    <t xml:space="preserve">Capacitacion , entretenimiento y simulacros </t>
  </si>
  <si>
    <t xml:space="preserve">Equipos de seguridad , emergencias y primeros auxilios </t>
  </si>
  <si>
    <t xml:space="preserve">Mediciones ambientales </t>
  </si>
  <si>
    <t>Examenes medicos ocupacionales ( ingreso , periodicos, pos incapacidad y reubicacion)</t>
  </si>
  <si>
    <t xml:space="preserve">Examenes de alcohol y drogas </t>
  </si>
  <si>
    <t xml:space="preserve">Actividades de integracion </t>
  </si>
  <si>
    <t xml:space="preserve">Estudio de riesgo Psicosocial </t>
  </si>
  <si>
    <t xml:space="preserve">Plan estrategico de seguridad Vial </t>
  </si>
  <si>
    <t xml:space="preserve">Compra y mantenimiento de equipos de computo y comunicaciones </t>
  </si>
  <si>
    <t xml:space="preserve">Donaciones /Apoyo a sub contratistas , proveedores o comunidad en general </t>
  </si>
  <si>
    <t>Preventivas vehículos</t>
  </si>
  <si>
    <t>Mantenimiento infraestructura</t>
  </si>
  <si>
    <t>Seguros (Emermedica)</t>
  </si>
  <si>
    <t>ENERO</t>
  </si>
  <si>
    <t>Estudio de riesgo Biomecanico</t>
  </si>
  <si>
    <t>Papeleria</t>
  </si>
  <si>
    <t>TOTAL GASTOS  SGI</t>
  </si>
  <si>
    <t>Salario persona encargada del sistema de gestión</t>
  </si>
  <si>
    <t>Actividad economica</t>
  </si>
  <si>
    <t xml:space="preserve"> -</t>
  </si>
  <si>
    <t>Mediciones Iluminacion</t>
  </si>
  <si>
    <t>Control de roedores</t>
  </si>
  <si>
    <t>Mantenimiento de vehículos</t>
  </si>
  <si>
    <t>Dotacion y EPP´s</t>
  </si>
  <si>
    <t>Papeleria (publicidad), aseo y cafeteria</t>
  </si>
  <si>
    <t>Examenes medicos ocupacionales (ingreso, periodicos, pos incapacidad y reubicacion) y otros.</t>
  </si>
  <si>
    <t>ELABORO</t>
  </si>
  <si>
    <t>REVISO</t>
  </si>
  <si>
    <t>APROBO</t>
  </si>
  <si>
    <t xml:space="preserve">Auditoria de Seguimiento </t>
  </si>
  <si>
    <t>VIRTUAL N/A</t>
  </si>
  <si>
    <t xml:space="preserve">Bateria Psicosocial </t>
  </si>
  <si>
    <t>Marlon Hernandez-Coordinador SGI
14/01/2022</t>
  </si>
  <si>
    <t>Aura Castañeda-Asistente SGI
08/01/2021</t>
  </si>
  <si>
    <t>Marlon Hernandez-Coordinador SGI
08/01/2021</t>
  </si>
  <si>
    <t>Marcela Tellez-Sub Gerente
08/01/2021</t>
  </si>
  <si>
    <t>Marcela Tellez-Gerente
14/01/2022</t>
  </si>
  <si>
    <t>Dotaciones</t>
  </si>
  <si>
    <t>Coordinador SGI
19/01/2023</t>
  </si>
  <si>
    <t>Gerente
19/01/2023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</si>
</sst>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164" formatCode="_(&quot;$&quot;\ * #,##0_);_(&quot;$&quot;\ * \(#,##0\);_(&quot;$&quot;\ * &quot;-&quot;_);_(@_)"/>
    <numFmt numFmtId="165" formatCode="_(* #,##0.00_);_(* \(#,##0.00\);_(* &quot;-&quot;??_);_(@_)"/>
    <numFmt numFmtId="166" formatCode="_(* #,##0_);_(* \(#,##0\);_(* &quot;-&quot;??_);_(@_)"/>
    <numFmt numFmtId="167" formatCode="_(&quot;$&quot;\ * #,##0_);_(&quot;$&quot;\ * \(#,##0\);_(&quot;$&quot;\ * &quot;-&quot;??_);_(@_)"/>
    <numFmt numFmtId="168" formatCode="[$$-240A]\ #,##0"/>
    <numFmt numFmtId="169" formatCode="_-&quot;$&quot;\ * #,##0_-;\-&quot;$&quot;\ * #,##0_-;_-&quot;$&quot;\ 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CECD8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6" fontId="0" fillId="0" borderId="0" xfId="1" applyNumberFormat="1" applyFont="1"/>
    <xf numFmtId="167" fontId="0" fillId="0" borderId="0" xfId="0" applyNumberFormat="1"/>
    <xf numFmtId="167" fontId="0" fillId="0" borderId="1" xfId="0" applyNumberFormat="1" applyBorder="1"/>
    <xf numFmtId="15" fontId="0" fillId="0" borderId="1" xfId="0" applyNumberFormat="1" applyBorder="1"/>
    <xf numFmtId="4" fontId="4" fillId="0" borderId="1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165" fontId="0" fillId="0" borderId="0" xfId="0" applyNumberFormat="1"/>
    <xf numFmtId="165" fontId="0" fillId="0" borderId="0" xfId="1" applyFont="1"/>
    <xf numFmtId="0" fontId="0" fillId="0" borderId="1" xfId="0" applyBorder="1" applyAlignment="1">
      <alignment horizontal="right"/>
    </xf>
    <xf numFmtId="165" fontId="0" fillId="0" borderId="1" xfId="1" applyFont="1" applyBorder="1"/>
    <xf numFmtId="0" fontId="0" fillId="3" borderId="0" xfId="0" applyFill="1"/>
    <xf numFmtId="0" fontId="1" fillId="3" borderId="1" xfId="0" applyFont="1" applyFill="1" applyBorder="1"/>
    <xf numFmtId="0" fontId="0" fillId="3" borderId="1" xfId="0" applyFill="1" applyBorder="1"/>
    <xf numFmtId="165" fontId="0" fillId="3" borderId="1" xfId="1" applyFont="1" applyFill="1" applyBorder="1"/>
    <xf numFmtId="165" fontId="0" fillId="3" borderId="0" xfId="1" applyFont="1" applyFill="1"/>
    <xf numFmtId="0" fontId="5" fillId="2" borderId="1" xfId="0" applyFont="1" applyFill="1" applyBorder="1" applyAlignment="1">
      <alignment horizontal="center"/>
    </xf>
    <xf numFmtId="0" fontId="2" fillId="0" borderId="1" xfId="0" applyFont="1" applyBorder="1"/>
    <xf numFmtId="4" fontId="6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/>
    <xf numFmtId="164" fontId="6" fillId="0" borderId="1" xfId="3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166" fontId="8" fillId="0" borderId="0" xfId="1" applyNumberFormat="1" applyFont="1" applyFill="1"/>
    <xf numFmtId="0" fontId="9" fillId="0" borderId="0" xfId="0" applyFont="1" applyFill="1"/>
    <xf numFmtId="0" fontId="9" fillId="0" borderId="0" xfId="0" applyFont="1"/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166" fontId="8" fillId="0" borderId="0" xfId="1" applyNumberFormat="1" applyFont="1" applyFill="1" applyBorder="1" applyAlignment="1">
      <alignment horizontal="center" vertical="center" wrapText="1"/>
    </xf>
    <xf numFmtId="166" fontId="7" fillId="0" borderId="0" xfId="1" applyNumberFormat="1" applyFont="1" applyFill="1" applyBorder="1" applyAlignment="1">
      <alignment horizontal="center" vertical="center" wrapText="1"/>
    </xf>
    <xf numFmtId="166" fontId="7" fillId="0" borderId="0" xfId="1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center" vertical="center" wrapText="1"/>
    </xf>
    <xf numFmtId="166" fontId="7" fillId="6" borderId="5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6" fontId="7" fillId="7" borderId="13" xfId="1" applyNumberFormat="1" applyFont="1" applyFill="1" applyBorder="1" applyAlignment="1">
      <alignment horizontal="center" vertical="center" wrapText="1"/>
    </xf>
    <xf numFmtId="166" fontId="7" fillId="4" borderId="10" xfId="1" applyNumberFormat="1" applyFont="1" applyFill="1" applyBorder="1" applyAlignment="1">
      <alignment horizontal="center" vertical="center" wrapText="1"/>
    </xf>
    <xf numFmtId="166" fontId="7" fillId="4" borderId="11" xfId="1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7" fillId="7" borderId="19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166" fontId="7" fillId="7" borderId="14" xfId="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7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66" fontId="11" fillId="6" borderId="5" xfId="1" applyNumberFormat="1" applyFont="1" applyFill="1" applyBorder="1" applyAlignment="1">
      <alignment horizontal="center" vertical="center" wrapText="1"/>
    </xf>
    <xf numFmtId="166" fontId="11" fillId="6" borderId="5" xfId="1" applyNumberFormat="1" applyFont="1" applyFill="1" applyBorder="1" applyAlignment="1">
      <alignment horizontal="center" vertical="center"/>
    </xf>
    <xf numFmtId="168" fontId="8" fillId="5" borderId="6" xfId="1" applyNumberFormat="1" applyFont="1" applyFill="1" applyBorder="1" applyAlignment="1">
      <alignment vertical="center" wrapText="1"/>
    </xf>
    <xf numFmtId="168" fontId="8" fillId="5" borderId="6" xfId="1" applyNumberFormat="1" applyFont="1" applyFill="1" applyBorder="1" applyAlignment="1">
      <alignment horizontal="center" vertical="center" wrapText="1"/>
    </xf>
    <xf numFmtId="168" fontId="8" fillId="0" borderId="16" xfId="1" applyNumberFormat="1" applyFont="1" applyFill="1" applyBorder="1" applyAlignment="1">
      <alignment vertical="center" wrapText="1"/>
    </xf>
    <xf numFmtId="166" fontId="11" fillId="6" borderId="1" xfId="1" applyNumberFormat="1" applyFont="1" applyFill="1" applyBorder="1" applyAlignment="1">
      <alignment horizontal="center" vertical="center" wrapText="1"/>
    </xf>
    <xf numFmtId="166" fontId="11" fillId="6" borderId="1" xfId="1" applyNumberFormat="1" applyFont="1" applyFill="1" applyBorder="1" applyAlignment="1">
      <alignment horizontal="center" vertical="center"/>
    </xf>
    <xf numFmtId="166" fontId="8" fillId="0" borderId="0" xfId="1" applyNumberFormat="1" applyFont="1" applyFill="1" applyAlignment="1">
      <alignment horizontal="center" vertical="center"/>
    </xf>
    <xf numFmtId="168" fontId="8" fillId="5" borderId="1" xfId="1" applyNumberFormat="1" applyFont="1" applyFill="1" applyBorder="1" applyAlignment="1">
      <alignment horizontal="center" vertical="center" wrapText="1"/>
    </xf>
    <xf numFmtId="168" fontId="8" fillId="0" borderId="1" xfId="1" applyNumberFormat="1" applyFont="1" applyFill="1" applyBorder="1" applyAlignment="1">
      <alignment horizontal="center" vertical="center" wrapText="1"/>
    </xf>
    <xf numFmtId="168" fontId="7" fillId="4" borderId="10" xfId="1" applyNumberFormat="1" applyFont="1" applyFill="1" applyBorder="1" applyAlignment="1">
      <alignment horizontal="center" vertical="center" wrapText="1"/>
    </xf>
    <xf numFmtId="168" fontId="7" fillId="4" borderId="11" xfId="1" applyNumberFormat="1" applyFont="1" applyFill="1" applyBorder="1" applyAlignment="1">
      <alignment horizontal="center" vertical="center" wrapText="1"/>
    </xf>
    <xf numFmtId="9" fontId="7" fillId="0" borderId="0" xfId="2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center" vertical="center" wrapText="1"/>
    </xf>
    <xf numFmtId="166" fontId="14" fillId="6" borderId="1" xfId="1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vertical="center" wrapText="1"/>
    </xf>
    <xf numFmtId="168" fontId="8" fillId="5" borderId="0" xfId="1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vertical="center" wrapText="1"/>
    </xf>
    <xf numFmtId="0" fontId="8" fillId="7" borderId="6" xfId="0" applyFont="1" applyFill="1" applyBorder="1" applyAlignment="1">
      <alignment vertical="center" wrapText="1"/>
    </xf>
    <xf numFmtId="169" fontId="9" fillId="0" borderId="0" xfId="4" applyNumberFormat="1" applyFont="1" applyAlignment="1">
      <alignment horizontal="left" vertical="center" wrapText="1"/>
    </xf>
    <xf numFmtId="168" fontId="8" fillId="5" borderId="1" xfId="1" applyNumberFormat="1" applyFont="1" applyFill="1" applyBorder="1" applyAlignment="1">
      <alignment horizontal="right" vertical="center" wrapText="1"/>
    </xf>
    <xf numFmtId="168" fontId="8" fillId="5" borderId="6" xfId="1" applyNumberFormat="1" applyFont="1" applyFill="1" applyBorder="1" applyAlignment="1">
      <alignment horizontal="right" vertical="center" wrapText="1"/>
    </xf>
    <xf numFmtId="168" fontId="8" fillId="0" borderId="6" xfId="1" applyNumberFormat="1" applyFont="1" applyFill="1" applyBorder="1" applyAlignment="1">
      <alignment horizontal="right" vertical="center" wrapText="1"/>
    </xf>
    <xf numFmtId="169" fontId="9" fillId="0" borderId="1" xfId="4" applyNumberFormat="1" applyFont="1" applyBorder="1" applyAlignment="1">
      <alignment horizontal="left" vertical="center" wrapText="1"/>
    </xf>
    <xf numFmtId="166" fontId="11" fillId="6" borderId="1" xfId="1" applyNumberFormat="1" applyFont="1" applyFill="1" applyBorder="1" applyAlignment="1">
      <alignment horizontal="center" vertical="center"/>
    </xf>
    <xf numFmtId="168" fontId="8" fillId="5" borderId="1" xfId="1" applyNumberFormat="1" applyFont="1" applyFill="1" applyBorder="1" applyAlignment="1">
      <alignment vertical="center" wrapText="1"/>
    </xf>
    <xf numFmtId="166" fontId="11" fillId="6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166" fontId="11" fillId="6" borderId="8" xfId="1" applyNumberFormat="1" applyFont="1" applyFill="1" applyBorder="1" applyAlignment="1">
      <alignment horizontal="center" vertical="center" wrapText="1"/>
    </xf>
    <xf numFmtId="166" fontId="11" fillId="6" borderId="19" xfId="1" applyNumberFormat="1" applyFont="1" applyFill="1" applyBorder="1" applyAlignment="1">
      <alignment horizontal="center" vertical="center" wrapText="1"/>
    </xf>
    <xf numFmtId="166" fontId="11" fillId="6" borderId="20" xfId="1" applyNumberFormat="1" applyFont="1" applyFill="1" applyBorder="1" applyAlignment="1">
      <alignment horizontal="center" vertical="center" wrapText="1"/>
    </xf>
    <xf numFmtId="168" fontId="7" fillId="4" borderId="23" xfId="1" applyNumberFormat="1" applyFont="1" applyFill="1" applyBorder="1" applyAlignment="1">
      <alignment horizontal="center" vertical="center" wrapText="1"/>
    </xf>
    <xf numFmtId="168" fontId="7" fillId="4" borderId="24" xfId="1" applyNumberFormat="1" applyFont="1" applyFill="1" applyBorder="1" applyAlignment="1">
      <alignment horizontal="center" vertical="center" wrapText="1"/>
    </xf>
    <xf numFmtId="168" fontId="7" fillId="4" borderId="18" xfId="1" applyNumberFormat="1" applyFont="1" applyFill="1" applyBorder="1" applyAlignment="1">
      <alignment horizontal="center" vertical="center" wrapText="1"/>
    </xf>
    <xf numFmtId="168" fontId="8" fillId="5" borderId="9" xfId="1" applyNumberFormat="1" applyFont="1" applyFill="1" applyBorder="1" applyAlignment="1">
      <alignment horizontal="center" vertical="center" wrapText="1"/>
    </xf>
    <xf numFmtId="168" fontId="8" fillId="5" borderId="2" xfId="1" applyNumberFormat="1" applyFont="1" applyFill="1" applyBorder="1" applyAlignment="1">
      <alignment horizontal="center" vertical="center" wrapText="1"/>
    </xf>
    <xf numFmtId="168" fontId="8" fillId="5" borderId="21" xfId="1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68" fontId="8" fillId="5" borderId="3" xfId="1" applyNumberFormat="1" applyFont="1" applyFill="1" applyBorder="1" applyAlignment="1">
      <alignment horizontal="center" vertical="center" wrapText="1"/>
    </xf>
    <xf numFmtId="168" fontId="8" fillId="5" borderId="22" xfId="1" applyNumberFormat="1" applyFont="1" applyFill="1" applyBorder="1" applyAlignment="1">
      <alignment horizontal="center" vertical="center" wrapText="1"/>
    </xf>
    <xf numFmtId="168" fontId="8" fillId="5" borderId="4" xfId="1" applyNumberFormat="1" applyFont="1" applyFill="1" applyBorder="1" applyAlignment="1">
      <alignment horizontal="center" vertical="center" wrapText="1"/>
    </xf>
    <xf numFmtId="17" fontId="7" fillId="0" borderId="2" xfId="0" applyNumberFormat="1" applyFont="1" applyFill="1" applyBorder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wrapText="1"/>
    </xf>
    <xf numFmtId="166" fontId="11" fillId="6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</cellXfs>
  <cellStyles count="5">
    <cellStyle name="Millares" xfId="1" builtinId="3"/>
    <cellStyle name="Moneda" xfId="4" builtinId="4"/>
    <cellStyle name="Moneda [0]" xfId="3" builtinId="7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CC"/>
      <color rgb="FFFF33CC"/>
      <color rgb="FFECECD8"/>
      <color rgb="FFFFFFFF"/>
      <color rgb="FFFFCCFF"/>
      <color rgb="FFCC99FF"/>
      <color rgb="FF9E2EF2"/>
      <color rgb="FF3D2FF1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CG53"/>
  <sheetViews>
    <sheetView view="pageBreakPreview" topLeftCell="B30" zoomScale="80" zoomScaleNormal="70" zoomScaleSheetLayoutView="80" workbookViewId="0">
      <selection activeCell="K13" sqref="K13"/>
    </sheetView>
  </sheetViews>
  <sheetFormatPr baseColWidth="10" defaultRowHeight="15" x14ac:dyDescent="0.2"/>
  <cols>
    <col min="1" max="1" width="29.7109375" style="29" hidden="1" customWidth="1"/>
    <col min="2" max="2" width="29.85546875" style="33" customWidth="1"/>
    <col min="3" max="3" width="22.140625" style="24" customWidth="1"/>
    <col min="4" max="4" width="8.28515625" style="24" customWidth="1"/>
    <col min="5" max="5" width="10" style="24" customWidth="1"/>
    <col min="6" max="6" width="9.28515625" style="24" customWidth="1"/>
    <col min="7" max="7" width="8.28515625" style="24" customWidth="1"/>
    <col min="8" max="8" width="7.42578125" style="24" customWidth="1"/>
    <col min="9" max="9" width="10.28515625" style="24" customWidth="1"/>
    <col min="10" max="10" width="8.140625" style="24" customWidth="1"/>
    <col min="11" max="11" width="10.140625" style="24" customWidth="1"/>
    <col min="12" max="12" width="13.28515625" style="24" customWidth="1"/>
    <col min="13" max="13" width="10.7109375" style="24" customWidth="1"/>
    <col min="14" max="14" width="14" style="24" customWidth="1"/>
    <col min="15" max="15" width="12.140625" style="24" customWidth="1"/>
    <col min="16" max="16" width="14.140625" style="24" bestFit="1" customWidth="1"/>
    <col min="17" max="17" width="14.28515625" style="24" customWidth="1"/>
    <col min="18" max="19" width="13.85546875" style="25" bestFit="1" customWidth="1"/>
    <col min="20" max="20" width="14" style="25" bestFit="1" customWidth="1"/>
    <col min="21" max="21" width="11.85546875" style="25" bestFit="1" customWidth="1"/>
    <col min="22" max="85" width="11.42578125" style="25"/>
    <col min="86" max="16384" width="11.42578125" style="26"/>
  </cols>
  <sheetData>
    <row r="1" spans="1:2" ht="23.25" hidden="1" customHeight="1" x14ac:dyDescent="0.2">
      <c r="A1" s="23" t="s">
        <v>88</v>
      </c>
      <c r="B1" s="31"/>
    </row>
    <row r="2" spans="1:2" ht="23.25" hidden="1" customHeight="1" x14ac:dyDescent="0.2">
      <c r="A2" s="23"/>
      <c r="B2" s="31"/>
    </row>
    <row r="3" spans="1:2" ht="23.25" hidden="1" customHeight="1" x14ac:dyDescent="0.2">
      <c r="A3" s="23"/>
      <c r="B3" s="31"/>
    </row>
    <row r="4" spans="1:2" ht="15" hidden="1" customHeight="1" x14ac:dyDescent="0.2">
      <c r="A4" s="27" t="s">
        <v>84</v>
      </c>
      <c r="B4" s="32" t="s">
        <v>85</v>
      </c>
    </row>
    <row r="5" spans="1:2" ht="22.5" hidden="1" customHeight="1" x14ac:dyDescent="0.2">
      <c r="A5" s="28" t="s">
        <v>39</v>
      </c>
      <c r="B5" s="30" t="s">
        <v>40</v>
      </c>
    </row>
    <row r="6" spans="1:2" ht="22.5" hidden="1" customHeight="1" x14ac:dyDescent="0.2">
      <c r="A6" s="28" t="s">
        <v>41</v>
      </c>
      <c r="B6" s="30" t="s">
        <v>42</v>
      </c>
    </row>
    <row r="7" spans="1:2" ht="22.5" hidden="1" customHeight="1" x14ac:dyDescent="0.2">
      <c r="A7" s="28" t="s">
        <v>43</v>
      </c>
      <c r="B7" s="30" t="s">
        <v>44</v>
      </c>
    </row>
    <row r="8" spans="1:2" ht="22.5" hidden="1" customHeight="1" x14ac:dyDescent="0.2">
      <c r="A8" s="28" t="s">
        <v>45</v>
      </c>
      <c r="B8" s="30" t="s">
        <v>46</v>
      </c>
    </row>
    <row r="9" spans="1:2" ht="22.5" hidden="1" customHeight="1" x14ac:dyDescent="0.2">
      <c r="A9" s="28" t="s">
        <v>47</v>
      </c>
      <c r="B9" s="30" t="s">
        <v>48</v>
      </c>
    </row>
    <row r="10" spans="1:2" ht="22.5" hidden="1" customHeight="1" x14ac:dyDescent="0.2">
      <c r="A10" s="28" t="s">
        <v>49</v>
      </c>
      <c r="B10" s="30" t="s">
        <v>50</v>
      </c>
    </row>
    <row r="11" spans="1:2" ht="22.5" hidden="1" customHeight="1" x14ac:dyDescent="0.2">
      <c r="A11" s="28" t="s">
        <v>51</v>
      </c>
      <c r="B11" s="30" t="s">
        <v>52</v>
      </c>
    </row>
    <row r="12" spans="1:2" ht="22.5" hidden="1" customHeight="1" x14ac:dyDescent="0.2">
      <c r="A12" s="28" t="s">
        <v>53</v>
      </c>
      <c r="B12" s="30" t="s">
        <v>54</v>
      </c>
    </row>
    <row r="13" spans="1:2" ht="22.5" hidden="1" customHeight="1" x14ac:dyDescent="0.2">
      <c r="A13" s="28" t="s">
        <v>55</v>
      </c>
      <c r="B13" s="30" t="s">
        <v>56</v>
      </c>
    </row>
    <row r="14" spans="1:2" ht="22.5" hidden="1" customHeight="1" x14ac:dyDescent="0.2">
      <c r="A14" s="28" t="s">
        <v>57</v>
      </c>
      <c r="B14" s="30" t="s">
        <v>58</v>
      </c>
    </row>
    <row r="15" spans="1:2" ht="22.5" hidden="1" customHeight="1" x14ac:dyDescent="0.2">
      <c r="A15" s="28" t="s">
        <v>59</v>
      </c>
      <c r="B15" s="30" t="s">
        <v>60</v>
      </c>
    </row>
    <row r="16" spans="1:2" ht="22.5" hidden="1" customHeight="1" x14ac:dyDescent="0.2">
      <c r="A16" s="28" t="s">
        <v>61</v>
      </c>
      <c r="B16" s="30" t="s">
        <v>62</v>
      </c>
    </row>
    <row r="17" spans="1:17" ht="22.5" hidden="1" customHeight="1" x14ac:dyDescent="0.2">
      <c r="A17" s="28" t="s">
        <v>63</v>
      </c>
      <c r="B17" s="30" t="s">
        <v>64</v>
      </c>
    </row>
    <row r="18" spans="1:17" ht="22.5" hidden="1" customHeight="1" x14ac:dyDescent="0.2">
      <c r="A18" s="28" t="s">
        <v>65</v>
      </c>
      <c r="B18" s="30" t="s">
        <v>66</v>
      </c>
    </row>
    <row r="19" spans="1:17" ht="22.5" hidden="1" customHeight="1" x14ac:dyDescent="0.2">
      <c r="A19" s="28" t="s">
        <v>67</v>
      </c>
      <c r="B19" s="30" t="s">
        <v>68</v>
      </c>
    </row>
    <row r="20" spans="1:17" ht="22.5" hidden="1" customHeight="1" x14ac:dyDescent="0.2">
      <c r="A20" s="28" t="s">
        <v>69</v>
      </c>
      <c r="B20" s="30" t="s">
        <v>70</v>
      </c>
    </row>
    <row r="21" spans="1:17" ht="22.5" hidden="1" customHeight="1" x14ac:dyDescent="0.2">
      <c r="A21" s="28" t="s">
        <v>71</v>
      </c>
      <c r="B21" s="30" t="s">
        <v>72</v>
      </c>
    </row>
    <row r="22" spans="1:17" ht="22.5" hidden="1" customHeight="1" x14ac:dyDescent="0.2">
      <c r="A22" s="28" t="s">
        <v>73</v>
      </c>
      <c r="B22" s="30" t="s">
        <v>74</v>
      </c>
    </row>
    <row r="23" spans="1:17" ht="22.5" hidden="1" customHeight="1" x14ac:dyDescent="0.2">
      <c r="A23" s="28" t="s">
        <v>75</v>
      </c>
      <c r="B23" s="30" t="s">
        <v>76</v>
      </c>
    </row>
    <row r="24" spans="1:17" ht="22.5" hidden="1" customHeight="1" x14ac:dyDescent="0.2">
      <c r="A24" s="28" t="s">
        <v>77</v>
      </c>
      <c r="B24" s="30" t="s">
        <v>78</v>
      </c>
    </row>
    <row r="25" spans="1:17" ht="22.5" hidden="1" customHeight="1" x14ac:dyDescent="0.2">
      <c r="A25" s="28" t="s">
        <v>79</v>
      </c>
      <c r="B25" s="30" t="s">
        <v>80</v>
      </c>
    </row>
    <row r="26" spans="1:17" ht="22.5" hidden="1" customHeight="1" x14ac:dyDescent="0.2">
      <c r="A26" s="28" t="s">
        <v>81</v>
      </c>
      <c r="B26" s="30" t="s">
        <v>82</v>
      </c>
    </row>
    <row r="27" spans="1:17" ht="22.5" hidden="1" customHeight="1" x14ac:dyDescent="0.2">
      <c r="A27" s="28" t="s">
        <v>83</v>
      </c>
      <c r="B27" s="30" t="s">
        <v>30</v>
      </c>
    </row>
    <row r="28" spans="1:17" ht="15" hidden="1" customHeight="1" x14ac:dyDescent="0.2">
      <c r="A28" s="27" t="s">
        <v>86</v>
      </c>
      <c r="B28" s="32"/>
    </row>
    <row r="29" spans="1:17" ht="15" hidden="1" customHeight="1" x14ac:dyDescent="0.2"/>
    <row r="30" spans="1:17" ht="25.5" customHeight="1" x14ac:dyDescent="0.2">
      <c r="A30" s="99" t="s">
        <v>1265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</row>
    <row r="31" spans="1:17" s="35" customFormat="1" ht="6.75" customHeight="1" x14ac:dyDescent="0.2">
      <c r="A31" s="34"/>
      <c r="B31" s="4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</row>
    <row r="32" spans="1:17" s="35" customFormat="1" ht="32.25" customHeight="1" x14ac:dyDescent="0.2">
      <c r="A32" s="34"/>
      <c r="B32" s="44"/>
      <c r="C32" s="53" t="s">
        <v>1259</v>
      </c>
      <c r="D32" s="106" t="s">
        <v>1266</v>
      </c>
      <c r="E32" s="106"/>
      <c r="F32" s="106"/>
      <c r="G32" s="106"/>
      <c r="H32" s="106"/>
      <c r="I32" s="51" t="s">
        <v>1261</v>
      </c>
      <c r="J32" s="106" t="s">
        <v>1267</v>
      </c>
      <c r="K32" s="106"/>
      <c r="L32" s="106"/>
      <c r="M32" s="104" t="s">
        <v>1264</v>
      </c>
      <c r="N32" s="104"/>
      <c r="O32" s="106">
        <v>22</v>
      </c>
      <c r="P32" s="108"/>
      <c r="Q32" s="34"/>
    </row>
    <row r="33" spans="1:85" s="35" customFormat="1" ht="32.25" customHeight="1" x14ac:dyDescent="0.2">
      <c r="A33" s="34"/>
      <c r="B33" s="44"/>
      <c r="C33" s="54" t="s">
        <v>1260</v>
      </c>
      <c r="D33" s="107" t="s">
        <v>1268</v>
      </c>
      <c r="E33" s="107"/>
      <c r="F33" s="107"/>
      <c r="G33" s="107"/>
      <c r="H33" s="107"/>
      <c r="I33" s="52" t="s">
        <v>1262</v>
      </c>
      <c r="J33" s="107" t="s">
        <v>1269</v>
      </c>
      <c r="K33" s="107"/>
      <c r="L33" s="107"/>
      <c r="M33" s="105" t="s">
        <v>1263</v>
      </c>
      <c r="N33" s="105"/>
      <c r="O33" s="109" t="s">
        <v>1270</v>
      </c>
      <c r="P33" s="110"/>
      <c r="Q33" s="34"/>
    </row>
    <row r="34" spans="1:85" s="35" customFormat="1" ht="9" customHeight="1" x14ac:dyDescent="0.2">
      <c r="A34" s="34"/>
      <c r="B34" s="4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</row>
    <row r="35" spans="1:85" ht="50.25" customHeight="1" x14ac:dyDescent="0.2">
      <c r="A35" s="41" t="s">
        <v>84</v>
      </c>
      <c r="B35" s="42" t="s">
        <v>85</v>
      </c>
      <c r="C35" s="43" t="s">
        <v>1241</v>
      </c>
      <c r="D35" s="90" t="s">
        <v>1255</v>
      </c>
      <c r="E35" s="91"/>
      <c r="F35" s="91"/>
      <c r="G35" s="91"/>
      <c r="H35" s="92"/>
      <c r="I35" s="90" t="s">
        <v>1256</v>
      </c>
      <c r="J35" s="91"/>
      <c r="K35" s="91"/>
      <c r="L35" s="92"/>
      <c r="M35" s="90" t="s">
        <v>1246</v>
      </c>
      <c r="N35" s="91"/>
      <c r="O35" s="92"/>
      <c r="P35" s="61" t="s">
        <v>1257</v>
      </c>
      <c r="Q35" s="62" t="s">
        <v>1258</v>
      </c>
    </row>
    <row r="36" spans="1:85" s="35" customFormat="1" ht="7.5" customHeight="1" x14ac:dyDescent="0.2">
      <c r="A36" s="36"/>
      <c r="B36" s="44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40"/>
    </row>
    <row r="37" spans="1:85" s="35" customFormat="1" ht="7.5" customHeight="1" thickBot="1" x14ac:dyDescent="0.25">
      <c r="A37" s="36"/>
      <c r="B37" s="37"/>
      <c r="C37" s="38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40"/>
    </row>
    <row r="38" spans="1:85" s="57" customFormat="1" ht="34.5" customHeight="1" x14ac:dyDescent="0.25">
      <c r="A38" s="100" t="s">
        <v>1271</v>
      </c>
      <c r="B38" s="101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55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</row>
    <row r="39" spans="1:85" s="60" customFormat="1" ht="36" customHeight="1" x14ac:dyDescent="0.25">
      <c r="A39" s="50"/>
      <c r="B39" s="30" t="s">
        <v>1274</v>
      </c>
      <c r="C39" s="63">
        <v>6000000</v>
      </c>
      <c r="D39" s="96"/>
      <c r="E39" s="97"/>
      <c r="F39" s="97"/>
      <c r="G39" s="97"/>
      <c r="H39" s="98"/>
      <c r="I39" s="96"/>
      <c r="J39" s="97"/>
      <c r="K39" s="97"/>
      <c r="L39" s="98"/>
      <c r="M39" s="96"/>
      <c r="N39" s="97"/>
      <c r="O39" s="98"/>
      <c r="P39" s="64">
        <f t="shared" ref="P39:P51" si="0">SUM(D39:O39)</f>
        <v>0</v>
      </c>
      <c r="Q39" s="65">
        <f t="shared" ref="Q39:Q51" si="1">+C39-P39</f>
        <v>6000000</v>
      </c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</row>
    <row r="40" spans="1:85" s="60" customFormat="1" ht="36" customHeight="1" x14ac:dyDescent="0.25">
      <c r="A40" s="50"/>
      <c r="B40" s="30" t="s">
        <v>1293</v>
      </c>
      <c r="C40" s="63">
        <f>+D40+I40+M40</f>
        <v>4133559</v>
      </c>
      <c r="D40" s="96">
        <f>869453+130547+191700+72454+72454+32551+8694</f>
        <v>1377853</v>
      </c>
      <c r="E40" s="97"/>
      <c r="F40" s="97"/>
      <c r="G40" s="97"/>
      <c r="H40" s="98"/>
      <c r="I40" s="96">
        <v>1377853</v>
      </c>
      <c r="J40" s="97"/>
      <c r="K40" s="97"/>
      <c r="L40" s="98"/>
      <c r="M40" s="96">
        <v>1377853</v>
      </c>
      <c r="N40" s="97"/>
      <c r="O40" s="98"/>
      <c r="P40" s="64">
        <f t="shared" ref="P40" si="2">SUM(D40:O40)</f>
        <v>4133559</v>
      </c>
      <c r="Q40" s="65">
        <f t="shared" ref="Q40" si="3">+C40-P40</f>
        <v>0</v>
      </c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</row>
    <row r="41" spans="1:85" s="60" customFormat="1" ht="36" customHeight="1" x14ac:dyDescent="0.25">
      <c r="A41" s="50"/>
      <c r="B41" s="30" t="s">
        <v>1288</v>
      </c>
      <c r="C41" s="63">
        <v>900000</v>
      </c>
      <c r="D41" s="96"/>
      <c r="E41" s="97"/>
      <c r="F41" s="97"/>
      <c r="G41" s="97"/>
      <c r="H41" s="98"/>
      <c r="I41" s="96">
        <v>300000</v>
      </c>
      <c r="J41" s="97"/>
      <c r="K41" s="97"/>
      <c r="L41" s="98"/>
      <c r="M41" s="96">
        <v>300000</v>
      </c>
      <c r="N41" s="97"/>
      <c r="O41" s="98"/>
      <c r="P41" s="64">
        <f t="shared" si="0"/>
        <v>600000</v>
      </c>
      <c r="Q41" s="65">
        <f t="shared" si="1"/>
        <v>300000</v>
      </c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</row>
    <row r="42" spans="1:85" s="60" customFormat="1" ht="36" customHeight="1" x14ac:dyDescent="0.25">
      <c r="A42" s="50"/>
      <c r="B42" s="30" t="s">
        <v>1275</v>
      </c>
      <c r="C42" s="63">
        <f>50000+190000+290000</f>
        <v>530000</v>
      </c>
      <c r="D42" s="96"/>
      <c r="E42" s="97"/>
      <c r="F42" s="97"/>
      <c r="G42" s="97"/>
      <c r="H42" s="98"/>
      <c r="I42" s="96"/>
      <c r="J42" s="97"/>
      <c r="K42" s="97"/>
      <c r="L42" s="98"/>
      <c r="M42" s="96"/>
      <c r="N42" s="97"/>
      <c r="O42" s="98"/>
      <c r="P42" s="64">
        <f t="shared" si="0"/>
        <v>0</v>
      </c>
      <c r="Q42" s="65">
        <f t="shared" si="1"/>
        <v>530000</v>
      </c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</row>
    <row r="43" spans="1:85" s="60" customFormat="1" ht="36" customHeight="1" x14ac:dyDescent="0.25">
      <c r="A43" s="50"/>
      <c r="B43" s="30" t="s">
        <v>1287</v>
      </c>
      <c r="C43" s="63">
        <v>500000</v>
      </c>
      <c r="D43" s="96"/>
      <c r="E43" s="97"/>
      <c r="F43" s="97"/>
      <c r="G43" s="97"/>
      <c r="H43" s="98"/>
      <c r="I43" s="96">
        <v>150000</v>
      </c>
      <c r="J43" s="97"/>
      <c r="K43" s="97"/>
      <c r="L43" s="98"/>
      <c r="M43" s="96"/>
      <c r="N43" s="97"/>
      <c r="O43" s="98"/>
      <c r="P43" s="64">
        <f t="shared" si="0"/>
        <v>150000</v>
      </c>
      <c r="Q43" s="65">
        <f t="shared" si="1"/>
        <v>350000</v>
      </c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</row>
    <row r="44" spans="1:85" s="60" customFormat="1" ht="51" customHeight="1" x14ac:dyDescent="0.25">
      <c r="A44" s="50"/>
      <c r="B44" s="30" t="s">
        <v>1276</v>
      </c>
      <c r="C44" s="63">
        <v>1000000</v>
      </c>
      <c r="D44" s="96">
        <v>147850</v>
      </c>
      <c r="E44" s="97"/>
      <c r="F44" s="97"/>
      <c r="G44" s="97"/>
      <c r="H44" s="98"/>
      <c r="I44" s="96">
        <v>114450</v>
      </c>
      <c r="J44" s="97"/>
      <c r="K44" s="97"/>
      <c r="L44" s="98"/>
      <c r="M44" s="96">
        <v>600000</v>
      </c>
      <c r="N44" s="97"/>
      <c r="O44" s="98"/>
      <c r="P44" s="64">
        <f t="shared" si="0"/>
        <v>862300</v>
      </c>
      <c r="Q44" s="65">
        <f t="shared" si="1"/>
        <v>137700</v>
      </c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</row>
    <row r="45" spans="1:85" s="60" customFormat="1" ht="36" customHeight="1" x14ac:dyDescent="0.25">
      <c r="A45" s="50"/>
      <c r="B45" s="30" t="s">
        <v>1278</v>
      </c>
      <c r="C45" s="63">
        <f>840000+225000</f>
        <v>1065000</v>
      </c>
      <c r="D45" s="96"/>
      <c r="E45" s="97"/>
      <c r="F45" s="97"/>
      <c r="G45" s="97"/>
      <c r="H45" s="98"/>
      <c r="I45" s="96"/>
      <c r="J45" s="97"/>
      <c r="K45" s="97"/>
      <c r="L45" s="98"/>
      <c r="M45" s="96"/>
      <c r="N45" s="97"/>
      <c r="O45" s="98"/>
      <c r="P45" s="64">
        <f t="shared" si="0"/>
        <v>0</v>
      </c>
      <c r="Q45" s="65">
        <f t="shared" si="1"/>
        <v>1065000</v>
      </c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</row>
    <row r="46" spans="1:85" s="60" customFormat="1" ht="70.5" customHeight="1" x14ac:dyDescent="0.25">
      <c r="A46" s="50"/>
      <c r="B46" s="30" t="s">
        <v>1279</v>
      </c>
      <c r="C46" s="63">
        <f>44000*3</f>
        <v>132000</v>
      </c>
      <c r="D46" s="96"/>
      <c r="E46" s="97"/>
      <c r="F46" s="97"/>
      <c r="G46" s="97"/>
      <c r="H46" s="98"/>
      <c r="I46" s="96"/>
      <c r="J46" s="97"/>
      <c r="K46" s="97"/>
      <c r="L46" s="98"/>
      <c r="M46" s="96"/>
      <c r="N46" s="97"/>
      <c r="O46" s="98"/>
      <c r="P46" s="64">
        <f t="shared" si="0"/>
        <v>0</v>
      </c>
      <c r="Q46" s="65">
        <f t="shared" si="1"/>
        <v>132000</v>
      </c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</row>
    <row r="47" spans="1:85" s="60" customFormat="1" ht="36" customHeight="1" x14ac:dyDescent="0.25">
      <c r="A47" s="50"/>
      <c r="B47" s="30" t="s">
        <v>1280</v>
      </c>
      <c r="C47" s="63">
        <v>120000</v>
      </c>
      <c r="D47" s="96"/>
      <c r="E47" s="97"/>
      <c r="F47" s="97"/>
      <c r="G47" s="97"/>
      <c r="H47" s="98"/>
      <c r="I47" s="96"/>
      <c r="J47" s="97"/>
      <c r="K47" s="97"/>
      <c r="L47" s="98"/>
      <c r="M47" s="96"/>
      <c r="N47" s="97"/>
      <c r="O47" s="98"/>
      <c r="P47" s="64">
        <f t="shared" si="0"/>
        <v>0</v>
      </c>
      <c r="Q47" s="65">
        <f t="shared" si="1"/>
        <v>120000</v>
      </c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</row>
    <row r="48" spans="1:85" s="60" customFormat="1" ht="36" customHeight="1" x14ac:dyDescent="0.25">
      <c r="A48" s="50"/>
      <c r="B48" s="30" t="s">
        <v>1282</v>
      </c>
      <c r="C48" s="63">
        <v>600000</v>
      </c>
      <c r="D48" s="96"/>
      <c r="E48" s="97"/>
      <c r="F48" s="97"/>
      <c r="G48" s="97"/>
      <c r="H48" s="98"/>
      <c r="I48" s="96"/>
      <c r="J48" s="97"/>
      <c r="K48" s="97"/>
      <c r="L48" s="98"/>
      <c r="M48" s="96">
        <v>600000</v>
      </c>
      <c r="N48" s="97"/>
      <c r="O48" s="98"/>
      <c r="P48" s="64">
        <f t="shared" si="0"/>
        <v>600000</v>
      </c>
      <c r="Q48" s="65">
        <f t="shared" si="1"/>
        <v>0</v>
      </c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</row>
    <row r="49" spans="1:85" s="60" customFormat="1" ht="36" customHeight="1" x14ac:dyDescent="0.25">
      <c r="A49" s="50"/>
      <c r="B49" s="30" t="s">
        <v>1286</v>
      </c>
      <c r="C49" s="63">
        <v>80000</v>
      </c>
      <c r="D49" s="111">
        <v>40000</v>
      </c>
      <c r="E49" s="112"/>
      <c r="F49" s="112"/>
      <c r="G49" s="112"/>
      <c r="H49" s="113"/>
      <c r="I49" s="111"/>
      <c r="J49" s="112"/>
      <c r="K49" s="112"/>
      <c r="L49" s="113"/>
      <c r="M49" s="111">
        <v>40000</v>
      </c>
      <c r="N49" s="112"/>
      <c r="O49" s="113"/>
      <c r="P49" s="64">
        <f t="shared" ref="P49" si="4">SUM(D49:O49)</f>
        <v>80000</v>
      </c>
      <c r="Q49" s="65">
        <f t="shared" ref="Q49" si="5">+C49-P49</f>
        <v>0</v>
      </c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</row>
    <row r="50" spans="1:85" s="60" customFormat="1" ht="36" customHeight="1" x14ac:dyDescent="0.25">
      <c r="A50" s="50"/>
      <c r="B50" s="30" t="s">
        <v>1291</v>
      </c>
      <c r="C50" s="63">
        <v>1200000</v>
      </c>
      <c r="D50" s="111">
        <v>322500</v>
      </c>
      <c r="E50" s="112"/>
      <c r="F50" s="112"/>
      <c r="G50" s="112"/>
      <c r="H50" s="113"/>
      <c r="I50" s="111">
        <f>216600+152600</f>
        <v>369200</v>
      </c>
      <c r="J50" s="112"/>
      <c r="K50" s="112"/>
      <c r="L50" s="113"/>
      <c r="M50" s="111">
        <f>340800+40000</f>
        <v>380800</v>
      </c>
      <c r="N50" s="112"/>
      <c r="O50" s="113"/>
      <c r="P50" s="64">
        <f t="shared" ref="P50" si="6">SUM(D50:O50)</f>
        <v>1072500</v>
      </c>
      <c r="Q50" s="65">
        <f t="shared" ref="Q50" si="7">+C50-P50</f>
        <v>127500</v>
      </c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</row>
    <row r="51" spans="1:85" s="60" customFormat="1" ht="52.5" customHeight="1" x14ac:dyDescent="0.25">
      <c r="A51" s="50"/>
      <c r="B51" s="30" t="s">
        <v>1284</v>
      </c>
      <c r="C51" s="63">
        <v>8000000</v>
      </c>
      <c r="D51" s="96"/>
      <c r="E51" s="97"/>
      <c r="F51" s="97"/>
      <c r="G51" s="97"/>
      <c r="H51" s="98"/>
      <c r="I51" s="96">
        <f>5620000+1500000</f>
        <v>7120000</v>
      </c>
      <c r="J51" s="97"/>
      <c r="K51" s="97"/>
      <c r="L51" s="98"/>
      <c r="M51" s="96">
        <v>120000</v>
      </c>
      <c r="N51" s="97"/>
      <c r="O51" s="98"/>
      <c r="P51" s="64">
        <f t="shared" si="0"/>
        <v>7240000</v>
      </c>
      <c r="Q51" s="65">
        <f t="shared" si="1"/>
        <v>760000</v>
      </c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</row>
    <row r="52" spans="1:85" s="60" customFormat="1" ht="34.5" customHeight="1" thickBot="1" x14ac:dyDescent="0.3">
      <c r="A52" s="102" t="s">
        <v>89</v>
      </c>
      <c r="B52" s="103"/>
      <c r="C52" s="48">
        <f>SUM(C39:C51)</f>
        <v>24260559</v>
      </c>
      <c r="D52" s="93">
        <f>SUM(D44:D51)</f>
        <v>510350</v>
      </c>
      <c r="E52" s="94"/>
      <c r="F52" s="94"/>
      <c r="G52" s="94"/>
      <c r="H52" s="95"/>
      <c r="I52" s="93">
        <f>SUM(I41:I51)</f>
        <v>8053650</v>
      </c>
      <c r="J52" s="94"/>
      <c r="K52" s="94"/>
      <c r="L52" s="95"/>
      <c r="M52" s="93">
        <f>SUM(M41:M51)</f>
        <v>2040800</v>
      </c>
      <c r="N52" s="94"/>
      <c r="O52" s="95"/>
      <c r="P52" s="48">
        <f>SUM(P39:P51)</f>
        <v>14738359</v>
      </c>
      <c r="Q52" s="49">
        <f>SUM(Q39:Q51)</f>
        <v>9522200</v>
      </c>
      <c r="R52" s="58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</row>
    <row r="53" spans="1:85" s="46" customFormat="1" ht="7.5" customHeight="1" x14ac:dyDescent="0.25">
      <c r="A53" s="44"/>
      <c r="B53" s="44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45"/>
    </row>
  </sheetData>
  <mergeCells count="56">
    <mergeCell ref="D40:H40"/>
    <mergeCell ref="I40:L40"/>
    <mergeCell ref="M40:O40"/>
    <mergeCell ref="D47:H47"/>
    <mergeCell ref="I47:L47"/>
    <mergeCell ref="M47:O47"/>
    <mergeCell ref="D44:H44"/>
    <mergeCell ref="I44:L44"/>
    <mergeCell ref="M44:O44"/>
    <mergeCell ref="D46:H46"/>
    <mergeCell ref="I46:L46"/>
    <mergeCell ref="M46:O46"/>
    <mergeCell ref="D51:H51"/>
    <mergeCell ref="I51:L51"/>
    <mergeCell ref="M51:O51"/>
    <mergeCell ref="D48:H48"/>
    <mergeCell ref="I48:L48"/>
    <mergeCell ref="M48:O48"/>
    <mergeCell ref="M49:O49"/>
    <mergeCell ref="I49:L49"/>
    <mergeCell ref="D49:H49"/>
    <mergeCell ref="M50:O50"/>
    <mergeCell ref="I50:L50"/>
    <mergeCell ref="D50:H50"/>
    <mergeCell ref="A30:Q30"/>
    <mergeCell ref="A38:B38"/>
    <mergeCell ref="A52:B52"/>
    <mergeCell ref="M32:N32"/>
    <mergeCell ref="M33:N33"/>
    <mergeCell ref="D32:H32"/>
    <mergeCell ref="D33:H33"/>
    <mergeCell ref="J32:L32"/>
    <mergeCell ref="J33:L33"/>
    <mergeCell ref="O32:P32"/>
    <mergeCell ref="O33:P33"/>
    <mergeCell ref="M35:O35"/>
    <mergeCell ref="D39:H39"/>
    <mergeCell ref="I39:L39"/>
    <mergeCell ref="M39:O39"/>
    <mergeCell ref="D41:H41"/>
    <mergeCell ref="I35:L35"/>
    <mergeCell ref="D35:H35"/>
    <mergeCell ref="M52:O52"/>
    <mergeCell ref="I52:L52"/>
    <mergeCell ref="D52:H52"/>
    <mergeCell ref="I41:L41"/>
    <mergeCell ref="M41:O41"/>
    <mergeCell ref="D42:H42"/>
    <mergeCell ref="I42:L42"/>
    <mergeCell ref="M42:O42"/>
    <mergeCell ref="D43:H43"/>
    <mergeCell ref="I43:L43"/>
    <mergeCell ref="M43:O43"/>
    <mergeCell ref="D45:H45"/>
    <mergeCell ref="I45:L45"/>
    <mergeCell ref="M45:O45"/>
  </mergeCells>
  <printOptions horizontalCentered="1"/>
  <pageMargins left="0.39370078740157483" right="0.98425196850393704" top="0.98425196850393704" bottom="0.59055118110236227" header="0.39370078740157483" footer="0.39370078740157483"/>
  <pageSetup scale="60" orientation="landscape" horizontalDpi="360" verticalDpi="360" r:id="rId1"/>
  <headerFooter>
    <oddHeader>&amp;L&amp;G&amp;R&amp;"Arial,Negrita"&amp;14PRESUPUESTO
&amp;10CT-GER-FM07-V01
18/09/2018</oddHeader>
    <oddFooter>&amp;C&amp;N</oddFooter>
  </headerFooter>
  <legacy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1:H86"/>
  <sheetViews>
    <sheetView topLeftCell="A76" workbookViewId="0">
      <selection activeCell="I15" sqref="I15"/>
    </sheetView>
  </sheetViews>
  <sheetFormatPr baseColWidth="10" defaultRowHeight="15" x14ac:dyDescent="0.25"/>
  <cols>
    <col min="4" max="4" width="38.28515625" bestFit="1" customWidth="1"/>
    <col min="5" max="5" width="16.42578125" customWidth="1"/>
    <col min="8" max="8" width="56.5703125" bestFit="1" customWidth="1"/>
  </cols>
  <sheetData>
    <row r="1" spans="1:8" x14ac:dyDescent="0.25">
      <c r="A1" s="1" t="s">
        <v>615</v>
      </c>
      <c r="B1" s="1" t="s">
        <v>616</v>
      </c>
      <c r="C1" s="1" t="s">
        <v>101</v>
      </c>
      <c r="D1" s="1" t="s">
        <v>104</v>
      </c>
      <c r="E1" s="1" t="s">
        <v>102</v>
      </c>
      <c r="F1" s="1" t="s">
        <v>103</v>
      </c>
      <c r="G1" s="1" t="s">
        <v>105</v>
      </c>
      <c r="H1" s="1" t="s">
        <v>106</v>
      </c>
    </row>
    <row r="2" spans="1:8" x14ac:dyDescent="0.25">
      <c r="A2" s="1" t="s">
        <v>27</v>
      </c>
      <c r="B2" s="1" t="s">
        <v>617</v>
      </c>
      <c r="C2" s="1" t="s">
        <v>618</v>
      </c>
      <c r="D2" s="1" t="s">
        <v>144</v>
      </c>
      <c r="E2" s="1" t="s">
        <v>143</v>
      </c>
      <c r="F2" s="1">
        <v>41</v>
      </c>
      <c r="G2" s="1">
        <v>7000</v>
      </c>
      <c r="H2" s="1" t="s">
        <v>619</v>
      </c>
    </row>
    <row r="3" spans="1:8" x14ac:dyDescent="0.25">
      <c r="A3" s="1" t="s">
        <v>27</v>
      </c>
      <c r="B3" s="1" t="s">
        <v>620</v>
      </c>
      <c r="C3" s="1" t="s">
        <v>621</v>
      </c>
      <c r="D3" s="1" t="s">
        <v>144</v>
      </c>
      <c r="E3" s="1" t="s">
        <v>143</v>
      </c>
      <c r="F3" s="1">
        <v>41</v>
      </c>
      <c r="G3" s="1">
        <v>4000</v>
      </c>
      <c r="H3" s="1" t="s">
        <v>622</v>
      </c>
    </row>
    <row r="4" spans="1:8" x14ac:dyDescent="0.25">
      <c r="A4" s="1" t="s">
        <v>27</v>
      </c>
      <c r="B4" s="1" t="s">
        <v>623</v>
      </c>
      <c r="C4" s="1" t="s">
        <v>624</v>
      </c>
      <c r="D4" s="1" t="s">
        <v>144</v>
      </c>
      <c r="E4" s="1" t="s">
        <v>143</v>
      </c>
      <c r="F4" s="1">
        <v>41</v>
      </c>
      <c r="G4" s="1">
        <v>9400</v>
      </c>
      <c r="H4" s="1" t="s">
        <v>625</v>
      </c>
    </row>
    <row r="5" spans="1:8" x14ac:dyDescent="0.25">
      <c r="A5" s="1" t="s">
        <v>27</v>
      </c>
      <c r="B5" s="1" t="s">
        <v>623</v>
      </c>
      <c r="C5" s="1" t="s">
        <v>624</v>
      </c>
      <c r="D5" s="1" t="s">
        <v>144</v>
      </c>
      <c r="E5" s="1" t="s">
        <v>143</v>
      </c>
      <c r="F5" s="1">
        <v>41</v>
      </c>
      <c r="G5" s="1">
        <v>9400</v>
      </c>
      <c r="H5" s="1" t="s">
        <v>625</v>
      </c>
    </row>
    <row r="6" spans="1:8" x14ac:dyDescent="0.25">
      <c r="A6" s="1" t="s">
        <v>27</v>
      </c>
      <c r="B6" s="1" t="s">
        <v>452</v>
      </c>
      <c r="C6" s="1" t="s">
        <v>239</v>
      </c>
      <c r="D6" s="1" t="s">
        <v>144</v>
      </c>
      <c r="E6" s="1" t="s">
        <v>108</v>
      </c>
      <c r="F6" s="1">
        <v>30289</v>
      </c>
      <c r="G6" s="1">
        <v>1000</v>
      </c>
      <c r="H6" s="1" t="s">
        <v>626</v>
      </c>
    </row>
    <row r="7" spans="1:8" x14ac:dyDescent="0.25">
      <c r="A7" s="1" t="s">
        <v>27</v>
      </c>
      <c r="B7" s="1" t="s">
        <v>627</v>
      </c>
      <c r="C7" s="1" t="s">
        <v>628</v>
      </c>
      <c r="D7" s="1" t="s">
        <v>144</v>
      </c>
      <c r="E7" s="1" t="s">
        <v>108</v>
      </c>
      <c r="F7" s="1">
        <v>30299</v>
      </c>
      <c r="G7" s="1">
        <v>1000</v>
      </c>
      <c r="H7" s="1" t="s">
        <v>629</v>
      </c>
    </row>
    <row r="8" spans="1:8" x14ac:dyDescent="0.25">
      <c r="A8" s="1" t="s">
        <v>27</v>
      </c>
      <c r="B8" s="1" t="s">
        <v>630</v>
      </c>
      <c r="C8" s="1" t="s">
        <v>631</v>
      </c>
      <c r="D8" s="1" t="s">
        <v>152</v>
      </c>
      <c r="E8" s="1" t="s">
        <v>143</v>
      </c>
      <c r="F8" s="1">
        <v>43</v>
      </c>
      <c r="G8" s="1">
        <v>4000</v>
      </c>
      <c r="H8" s="1" t="s">
        <v>632</v>
      </c>
    </row>
    <row r="9" spans="1:8" x14ac:dyDescent="0.25">
      <c r="A9" s="1" t="s">
        <v>27</v>
      </c>
      <c r="B9" s="1" t="s">
        <v>623</v>
      </c>
      <c r="C9" s="1" t="s">
        <v>624</v>
      </c>
      <c r="D9" s="1" t="s">
        <v>152</v>
      </c>
      <c r="E9" s="1" t="s">
        <v>143</v>
      </c>
      <c r="F9" s="1">
        <v>43</v>
      </c>
      <c r="G9" s="1">
        <v>9400</v>
      </c>
      <c r="H9" s="1" t="s">
        <v>633</v>
      </c>
    </row>
    <row r="10" spans="1:8" x14ac:dyDescent="0.25">
      <c r="A10" s="1" t="s">
        <v>27</v>
      </c>
      <c r="B10" s="1" t="s">
        <v>623</v>
      </c>
      <c r="C10" s="1" t="s">
        <v>624</v>
      </c>
      <c r="D10" s="1" t="s">
        <v>152</v>
      </c>
      <c r="E10" s="1" t="s">
        <v>143</v>
      </c>
      <c r="F10" s="1">
        <v>43</v>
      </c>
      <c r="G10" s="1">
        <v>9400</v>
      </c>
      <c r="H10" s="1" t="s">
        <v>633</v>
      </c>
    </row>
    <row r="11" spans="1:8" x14ac:dyDescent="0.25">
      <c r="A11" s="1" t="s">
        <v>27</v>
      </c>
      <c r="B11" s="1" t="s">
        <v>623</v>
      </c>
      <c r="C11" s="1" t="s">
        <v>624</v>
      </c>
      <c r="D11" s="1" t="s">
        <v>152</v>
      </c>
      <c r="E11" s="1" t="s">
        <v>143</v>
      </c>
      <c r="F11" s="1">
        <v>43</v>
      </c>
      <c r="G11" s="1">
        <v>9400</v>
      </c>
      <c r="H11" s="1" t="s">
        <v>634</v>
      </c>
    </row>
    <row r="12" spans="1:8" x14ac:dyDescent="0.25">
      <c r="A12" s="1" t="s">
        <v>27</v>
      </c>
      <c r="B12" s="1" t="s">
        <v>623</v>
      </c>
      <c r="C12" s="1" t="s">
        <v>624</v>
      </c>
      <c r="D12" s="1" t="s">
        <v>152</v>
      </c>
      <c r="E12" s="1" t="s">
        <v>143</v>
      </c>
      <c r="F12" s="1">
        <v>43</v>
      </c>
      <c r="G12" s="1">
        <v>9400</v>
      </c>
      <c r="H12" s="1" t="s">
        <v>635</v>
      </c>
    </row>
    <row r="13" spans="1:8" x14ac:dyDescent="0.25">
      <c r="A13" s="1" t="s">
        <v>27</v>
      </c>
      <c r="B13" s="1" t="s">
        <v>636</v>
      </c>
      <c r="C13" s="1" t="s">
        <v>637</v>
      </c>
      <c r="D13" s="1" t="s">
        <v>152</v>
      </c>
      <c r="E13" s="1" t="s">
        <v>143</v>
      </c>
      <c r="F13" s="1">
        <v>46</v>
      </c>
      <c r="G13" s="1">
        <v>7500</v>
      </c>
      <c r="H13" s="1" t="s">
        <v>638</v>
      </c>
    </row>
    <row r="14" spans="1:8" x14ac:dyDescent="0.25">
      <c r="A14" s="1" t="s">
        <v>27</v>
      </c>
      <c r="B14" s="1" t="s">
        <v>636</v>
      </c>
      <c r="C14" s="1" t="s">
        <v>637</v>
      </c>
      <c r="D14" s="1" t="s">
        <v>152</v>
      </c>
      <c r="E14" s="1" t="s">
        <v>143</v>
      </c>
      <c r="F14" s="1">
        <v>46</v>
      </c>
      <c r="G14" s="1">
        <v>2500</v>
      </c>
      <c r="H14" s="1" t="s">
        <v>638</v>
      </c>
    </row>
    <row r="15" spans="1:8" x14ac:dyDescent="0.25">
      <c r="A15" s="1" t="s">
        <v>27</v>
      </c>
      <c r="B15" s="1" t="s">
        <v>636</v>
      </c>
      <c r="C15" s="1" t="s">
        <v>637</v>
      </c>
      <c r="D15" s="1" t="s">
        <v>152</v>
      </c>
      <c r="E15" s="1" t="s">
        <v>143</v>
      </c>
      <c r="F15" s="1">
        <v>46</v>
      </c>
      <c r="G15" s="1">
        <v>2500</v>
      </c>
      <c r="H15" s="1" t="s">
        <v>638</v>
      </c>
    </row>
    <row r="16" spans="1:8" x14ac:dyDescent="0.25">
      <c r="A16" s="1" t="s">
        <v>27</v>
      </c>
      <c r="B16" s="1" t="s">
        <v>639</v>
      </c>
      <c r="C16" s="1" t="s">
        <v>640</v>
      </c>
      <c r="D16" s="1" t="s">
        <v>152</v>
      </c>
      <c r="E16" s="1" t="s">
        <v>143</v>
      </c>
      <c r="F16" s="1">
        <v>46</v>
      </c>
      <c r="G16" s="1">
        <v>1000</v>
      </c>
      <c r="H16" s="1" t="s">
        <v>638</v>
      </c>
    </row>
    <row r="17" spans="1:8" x14ac:dyDescent="0.25">
      <c r="A17" s="1" t="s">
        <v>27</v>
      </c>
      <c r="B17" s="1" t="s">
        <v>623</v>
      </c>
      <c r="C17" s="1" t="s">
        <v>624</v>
      </c>
      <c r="D17" s="1" t="s">
        <v>152</v>
      </c>
      <c r="E17" s="1" t="s">
        <v>143</v>
      </c>
      <c r="F17" s="1">
        <v>46</v>
      </c>
      <c r="G17" s="1">
        <v>9400</v>
      </c>
      <c r="H17" s="1" t="s">
        <v>641</v>
      </c>
    </row>
    <row r="18" spans="1:8" x14ac:dyDescent="0.25">
      <c r="A18" s="1" t="s">
        <v>27</v>
      </c>
      <c r="B18" s="1" t="s">
        <v>623</v>
      </c>
      <c r="C18" s="1" t="s">
        <v>624</v>
      </c>
      <c r="D18" s="1" t="s">
        <v>152</v>
      </c>
      <c r="E18" s="1" t="s">
        <v>143</v>
      </c>
      <c r="F18" s="1">
        <v>46</v>
      </c>
      <c r="G18" s="1">
        <v>9400</v>
      </c>
      <c r="H18" s="1" t="s">
        <v>642</v>
      </c>
    </row>
    <row r="19" spans="1:8" x14ac:dyDescent="0.25">
      <c r="A19" s="1" t="s">
        <v>27</v>
      </c>
      <c r="B19" s="1" t="s">
        <v>623</v>
      </c>
      <c r="C19" s="1" t="s">
        <v>624</v>
      </c>
      <c r="D19" s="1" t="s">
        <v>152</v>
      </c>
      <c r="E19" s="1" t="s">
        <v>143</v>
      </c>
      <c r="F19" s="1">
        <v>46</v>
      </c>
      <c r="G19" s="1">
        <v>9400</v>
      </c>
      <c r="H19" s="1" t="s">
        <v>641</v>
      </c>
    </row>
    <row r="20" spans="1:8" x14ac:dyDescent="0.25">
      <c r="A20" s="1" t="s">
        <v>27</v>
      </c>
      <c r="B20" s="1" t="s">
        <v>623</v>
      </c>
      <c r="C20" s="1" t="s">
        <v>624</v>
      </c>
      <c r="D20" s="1" t="s">
        <v>152</v>
      </c>
      <c r="E20" s="1" t="s">
        <v>143</v>
      </c>
      <c r="F20" s="1">
        <v>46</v>
      </c>
      <c r="G20" s="1">
        <v>9400</v>
      </c>
      <c r="H20" s="1" t="s">
        <v>642</v>
      </c>
    </row>
    <row r="21" spans="1:8" x14ac:dyDescent="0.25">
      <c r="A21" s="1" t="s">
        <v>27</v>
      </c>
      <c r="B21" s="1" t="s">
        <v>643</v>
      </c>
      <c r="C21" s="1" t="s">
        <v>644</v>
      </c>
      <c r="D21" s="1" t="s">
        <v>152</v>
      </c>
      <c r="E21" s="1" t="s">
        <v>143</v>
      </c>
      <c r="F21" s="1">
        <v>46</v>
      </c>
      <c r="G21" s="1">
        <v>2352.94</v>
      </c>
      <c r="H21" s="1" t="s">
        <v>638</v>
      </c>
    </row>
    <row r="22" spans="1:8" x14ac:dyDescent="0.25">
      <c r="A22" s="1" t="s">
        <v>27</v>
      </c>
      <c r="B22" s="1" t="s">
        <v>623</v>
      </c>
      <c r="C22" s="1" t="s">
        <v>624</v>
      </c>
      <c r="D22" s="1" t="s">
        <v>152</v>
      </c>
      <c r="E22" s="1" t="s">
        <v>108</v>
      </c>
      <c r="F22" s="1">
        <v>30332</v>
      </c>
      <c r="G22" s="1">
        <v>24500</v>
      </c>
      <c r="H22" s="1" t="s">
        <v>645</v>
      </c>
    </row>
    <row r="23" spans="1:8" x14ac:dyDescent="0.25">
      <c r="A23" s="1" t="s">
        <v>27</v>
      </c>
      <c r="B23" s="1" t="s">
        <v>623</v>
      </c>
      <c r="C23" s="1" t="s">
        <v>624</v>
      </c>
      <c r="D23" s="1" t="s">
        <v>152</v>
      </c>
      <c r="E23" s="1" t="s">
        <v>108</v>
      </c>
      <c r="F23" s="1">
        <v>30332</v>
      </c>
      <c r="G23" s="1">
        <v>24500</v>
      </c>
      <c r="H23" s="1" t="s">
        <v>645</v>
      </c>
    </row>
    <row r="24" spans="1:8" x14ac:dyDescent="0.25">
      <c r="A24" s="1" t="s">
        <v>27</v>
      </c>
      <c r="B24" s="1" t="s">
        <v>623</v>
      </c>
      <c r="C24" s="1" t="s">
        <v>624</v>
      </c>
      <c r="D24" s="1" t="s">
        <v>155</v>
      </c>
      <c r="E24" s="1" t="s">
        <v>108</v>
      </c>
      <c r="F24" s="1">
        <v>30349</v>
      </c>
      <c r="G24" s="1">
        <v>31900</v>
      </c>
      <c r="H24" s="1" t="s">
        <v>646</v>
      </c>
    </row>
    <row r="25" spans="1:8" x14ac:dyDescent="0.25">
      <c r="A25" s="1" t="s">
        <v>27</v>
      </c>
      <c r="B25" s="1" t="s">
        <v>623</v>
      </c>
      <c r="C25" s="1" t="s">
        <v>624</v>
      </c>
      <c r="D25" s="1" t="s">
        <v>155</v>
      </c>
      <c r="E25" s="1" t="s">
        <v>108</v>
      </c>
      <c r="F25" s="1">
        <v>30349</v>
      </c>
      <c r="G25" s="1">
        <v>25700</v>
      </c>
      <c r="H25" s="1" t="s">
        <v>647</v>
      </c>
    </row>
    <row r="26" spans="1:8" x14ac:dyDescent="0.25">
      <c r="A26" s="1" t="s">
        <v>27</v>
      </c>
      <c r="B26" s="1" t="s">
        <v>623</v>
      </c>
      <c r="C26" s="1" t="s">
        <v>624</v>
      </c>
      <c r="D26" s="1" t="s">
        <v>155</v>
      </c>
      <c r="E26" s="1" t="s">
        <v>108</v>
      </c>
      <c r="F26" s="1">
        <v>30349</v>
      </c>
      <c r="G26" s="1">
        <v>34200</v>
      </c>
      <c r="H26" s="1" t="s">
        <v>648</v>
      </c>
    </row>
    <row r="27" spans="1:8" x14ac:dyDescent="0.25">
      <c r="A27" s="1" t="s">
        <v>27</v>
      </c>
      <c r="B27" s="1" t="s">
        <v>623</v>
      </c>
      <c r="C27" s="1" t="s">
        <v>624</v>
      </c>
      <c r="D27" s="1" t="s">
        <v>155</v>
      </c>
      <c r="E27" s="1" t="s">
        <v>108</v>
      </c>
      <c r="F27" s="1">
        <v>30349</v>
      </c>
      <c r="G27" s="1">
        <v>12300</v>
      </c>
      <c r="H27" s="1" t="s">
        <v>649</v>
      </c>
    </row>
    <row r="28" spans="1:8" x14ac:dyDescent="0.25">
      <c r="A28" s="1" t="s">
        <v>27</v>
      </c>
      <c r="B28" s="1" t="s">
        <v>627</v>
      </c>
      <c r="C28" s="1" t="s">
        <v>628</v>
      </c>
      <c r="D28" s="1" t="s">
        <v>155</v>
      </c>
      <c r="E28" s="1" t="s">
        <v>108</v>
      </c>
      <c r="F28" s="1">
        <v>30354</v>
      </c>
      <c r="G28" s="1">
        <v>1000</v>
      </c>
      <c r="H28" s="1" t="s">
        <v>650</v>
      </c>
    </row>
    <row r="29" spans="1:8" x14ac:dyDescent="0.25">
      <c r="A29" s="1" t="s">
        <v>27</v>
      </c>
      <c r="B29" s="1" t="s">
        <v>651</v>
      </c>
      <c r="C29" s="1" t="s">
        <v>652</v>
      </c>
      <c r="D29" s="1" t="s">
        <v>411</v>
      </c>
      <c r="E29" s="1" t="s">
        <v>108</v>
      </c>
      <c r="F29" s="1">
        <v>30399</v>
      </c>
      <c r="G29" s="1">
        <v>25000</v>
      </c>
      <c r="H29" s="1" t="s">
        <v>653</v>
      </c>
    </row>
    <row r="30" spans="1:8" x14ac:dyDescent="0.25">
      <c r="A30" s="1" t="s">
        <v>27</v>
      </c>
      <c r="B30" s="1" t="s">
        <v>623</v>
      </c>
      <c r="C30" s="1" t="s">
        <v>624</v>
      </c>
      <c r="D30" s="1" t="s">
        <v>417</v>
      </c>
      <c r="E30" s="1" t="s">
        <v>143</v>
      </c>
      <c r="F30" s="1">
        <v>59</v>
      </c>
      <c r="G30" s="1">
        <v>9400</v>
      </c>
      <c r="H30" s="1" t="s">
        <v>654</v>
      </c>
    </row>
    <row r="31" spans="1:8" x14ac:dyDescent="0.25">
      <c r="A31" s="1" t="s">
        <v>27</v>
      </c>
      <c r="B31" s="1" t="s">
        <v>623</v>
      </c>
      <c r="C31" s="1" t="s">
        <v>624</v>
      </c>
      <c r="D31" s="1" t="s">
        <v>417</v>
      </c>
      <c r="E31" s="1" t="s">
        <v>143</v>
      </c>
      <c r="F31" s="1">
        <v>59</v>
      </c>
      <c r="G31" s="1">
        <v>9400</v>
      </c>
      <c r="H31" s="1" t="s">
        <v>654</v>
      </c>
    </row>
    <row r="32" spans="1:8" x14ac:dyDescent="0.25">
      <c r="A32" s="1" t="s">
        <v>27</v>
      </c>
      <c r="B32" s="1" t="s">
        <v>623</v>
      </c>
      <c r="C32" s="1" t="s">
        <v>624</v>
      </c>
      <c r="D32" s="1" t="s">
        <v>417</v>
      </c>
      <c r="E32" s="1" t="s">
        <v>143</v>
      </c>
      <c r="F32" s="1">
        <v>60</v>
      </c>
      <c r="G32" s="1">
        <v>24500</v>
      </c>
      <c r="H32" s="1" t="s">
        <v>655</v>
      </c>
    </row>
    <row r="33" spans="1:8" x14ac:dyDescent="0.25">
      <c r="A33" s="1" t="s">
        <v>27</v>
      </c>
      <c r="B33" s="1" t="s">
        <v>623</v>
      </c>
      <c r="C33" s="1" t="s">
        <v>624</v>
      </c>
      <c r="D33" s="1" t="s">
        <v>417</v>
      </c>
      <c r="E33" s="1" t="s">
        <v>143</v>
      </c>
      <c r="F33" s="1">
        <v>60</v>
      </c>
      <c r="G33" s="1">
        <v>24500</v>
      </c>
      <c r="H33" s="1" t="s">
        <v>655</v>
      </c>
    </row>
    <row r="34" spans="1:8" x14ac:dyDescent="0.25">
      <c r="A34" s="1" t="s">
        <v>27</v>
      </c>
      <c r="B34" s="1" t="s">
        <v>623</v>
      </c>
      <c r="C34" s="1" t="s">
        <v>624</v>
      </c>
      <c r="D34" s="1" t="s">
        <v>417</v>
      </c>
      <c r="E34" s="1" t="s">
        <v>108</v>
      </c>
      <c r="F34" s="1">
        <v>30440</v>
      </c>
      <c r="G34" s="1">
        <v>34200</v>
      </c>
      <c r="H34" s="1" t="s">
        <v>656</v>
      </c>
    </row>
    <row r="35" spans="1:8" x14ac:dyDescent="0.25">
      <c r="A35" s="1" t="s">
        <v>27</v>
      </c>
      <c r="B35" s="1" t="s">
        <v>623</v>
      </c>
      <c r="C35" s="1" t="s">
        <v>624</v>
      </c>
      <c r="D35" s="1" t="s">
        <v>417</v>
      </c>
      <c r="E35" s="1" t="s">
        <v>108</v>
      </c>
      <c r="F35" s="1">
        <v>30440</v>
      </c>
      <c r="G35" s="1">
        <v>34200</v>
      </c>
      <c r="H35" s="1" t="s">
        <v>656</v>
      </c>
    </row>
    <row r="36" spans="1:8" x14ac:dyDescent="0.25">
      <c r="A36" s="1" t="s">
        <v>27</v>
      </c>
      <c r="B36" s="1" t="s">
        <v>623</v>
      </c>
      <c r="C36" s="1" t="s">
        <v>624</v>
      </c>
      <c r="D36" s="1" t="s">
        <v>417</v>
      </c>
      <c r="E36" s="1" t="s">
        <v>108</v>
      </c>
      <c r="F36" s="1">
        <v>30440</v>
      </c>
      <c r="G36" s="1">
        <v>25700</v>
      </c>
      <c r="H36" s="1" t="s">
        <v>656</v>
      </c>
    </row>
    <row r="37" spans="1:8" x14ac:dyDescent="0.25">
      <c r="A37" s="1" t="s">
        <v>27</v>
      </c>
      <c r="B37" s="1" t="s">
        <v>623</v>
      </c>
      <c r="C37" s="1" t="s">
        <v>624</v>
      </c>
      <c r="D37" s="1" t="s">
        <v>417</v>
      </c>
      <c r="E37" s="1" t="s">
        <v>108</v>
      </c>
      <c r="F37" s="1">
        <v>30440</v>
      </c>
      <c r="G37" s="1">
        <v>25700</v>
      </c>
      <c r="H37" s="1" t="s">
        <v>656</v>
      </c>
    </row>
    <row r="38" spans="1:8" x14ac:dyDescent="0.25">
      <c r="A38" s="1" t="s">
        <v>27</v>
      </c>
      <c r="B38" s="1" t="s">
        <v>623</v>
      </c>
      <c r="C38" s="1" t="s">
        <v>624</v>
      </c>
      <c r="D38" s="1" t="s">
        <v>417</v>
      </c>
      <c r="E38" s="1" t="s">
        <v>108</v>
      </c>
      <c r="F38" s="1">
        <v>30440</v>
      </c>
      <c r="G38" s="1">
        <v>31900</v>
      </c>
      <c r="H38" s="1" t="s">
        <v>656</v>
      </c>
    </row>
    <row r="39" spans="1:8" x14ac:dyDescent="0.25">
      <c r="A39" s="1" t="s">
        <v>27</v>
      </c>
      <c r="B39" s="1" t="s">
        <v>623</v>
      </c>
      <c r="C39" s="1" t="s">
        <v>624</v>
      </c>
      <c r="D39" s="1" t="s">
        <v>417</v>
      </c>
      <c r="E39" s="1" t="s">
        <v>108</v>
      </c>
      <c r="F39" s="1">
        <v>30440</v>
      </c>
      <c r="G39" s="1">
        <v>31900</v>
      </c>
      <c r="H39" s="1" t="s">
        <v>656</v>
      </c>
    </row>
    <row r="40" spans="1:8" x14ac:dyDescent="0.25">
      <c r="A40" s="1" t="s">
        <v>27</v>
      </c>
      <c r="B40" s="1" t="s">
        <v>623</v>
      </c>
      <c r="C40" s="1" t="s">
        <v>624</v>
      </c>
      <c r="D40" s="1" t="s">
        <v>417</v>
      </c>
      <c r="E40" s="1" t="s">
        <v>108</v>
      </c>
      <c r="F40" s="1">
        <v>30440</v>
      </c>
      <c r="G40" s="1">
        <v>18800</v>
      </c>
      <c r="H40" s="1" t="s">
        <v>657</v>
      </c>
    </row>
    <row r="41" spans="1:8" x14ac:dyDescent="0.25">
      <c r="A41" s="1" t="s">
        <v>27</v>
      </c>
      <c r="B41" s="1" t="s">
        <v>623</v>
      </c>
      <c r="C41" s="1" t="s">
        <v>624</v>
      </c>
      <c r="D41" s="1" t="s">
        <v>417</v>
      </c>
      <c r="E41" s="1" t="s">
        <v>108</v>
      </c>
      <c r="F41" s="1">
        <v>30440</v>
      </c>
      <c r="G41" s="1">
        <v>18800</v>
      </c>
      <c r="H41" s="1" t="s">
        <v>657</v>
      </c>
    </row>
    <row r="42" spans="1:8" x14ac:dyDescent="0.25">
      <c r="A42" s="1" t="s">
        <v>27</v>
      </c>
      <c r="B42" s="1" t="s">
        <v>623</v>
      </c>
      <c r="C42" s="1" t="s">
        <v>624</v>
      </c>
      <c r="D42" s="1" t="s">
        <v>417</v>
      </c>
      <c r="E42" s="1" t="s">
        <v>108</v>
      </c>
      <c r="F42" s="1">
        <v>30440</v>
      </c>
      <c r="G42" s="1">
        <v>18800</v>
      </c>
      <c r="H42" s="1" t="s">
        <v>657</v>
      </c>
    </row>
    <row r="43" spans="1:8" x14ac:dyDescent="0.25">
      <c r="A43" s="1" t="s">
        <v>27</v>
      </c>
      <c r="B43" s="1" t="s">
        <v>623</v>
      </c>
      <c r="C43" s="1" t="s">
        <v>624</v>
      </c>
      <c r="D43" s="1" t="s">
        <v>417</v>
      </c>
      <c r="E43" s="1" t="s">
        <v>108</v>
      </c>
      <c r="F43" s="1">
        <v>30440</v>
      </c>
      <c r="G43" s="1">
        <v>18800</v>
      </c>
      <c r="H43" s="1" t="s">
        <v>657</v>
      </c>
    </row>
    <row r="44" spans="1:8" x14ac:dyDescent="0.25">
      <c r="A44" s="1" t="s">
        <v>27</v>
      </c>
      <c r="B44" s="1" t="s">
        <v>623</v>
      </c>
      <c r="C44" s="1" t="s">
        <v>624</v>
      </c>
      <c r="D44" s="1" t="s">
        <v>417</v>
      </c>
      <c r="E44" s="1" t="s">
        <v>108</v>
      </c>
      <c r="F44" s="1">
        <v>30440</v>
      </c>
      <c r="G44" s="1">
        <v>18800</v>
      </c>
      <c r="H44" s="1" t="s">
        <v>657</v>
      </c>
    </row>
    <row r="45" spans="1:8" x14ac:dyDescent="0.25">
      <c r="A45" s="1" t="s">
        <v>27</v>
      </c>
      <c r="B45" s="1" t="s">
        <v>623</v>
      </c>
      <c r="C45" s="1" t="s">
        <v>624</v>
      </c>
      <c r="D45" s="1" t="s">
        <v>417</v>
      </c>
      <c r="E45" s="1" t="s">
        <v>108</v>
      </c>
      <c r="F45" s="1">
        <v>30440</v>
      </c>
      <c r="G45" s="1">
        <v>18800</v>
      </c>
      <c r="H45" s="1" t="s">
        <v>657</v>
      </c>
    </row>
    <row r="46" spans="1:8" x14ac:dyDescent="0.25">
      <c r="A46" s="1" t="s">
        <v>27</v>
      </c>
      <c r="B46" s="1" t="s">
        <v>658</v>
      </c>
      <c r="C46" s="1" t="s">
        <v>659</v>
      </c>
      <c r="D46" s="1" t="s">
        <v>360</v>
      </c>
      <c r="E46" s="1" t="s">
        <v>108</v>
      </c>
      <c r="F46" s="1">
        <v>30533</v>
      </c>
      <c r="G46" s="1">
        <v>2521</v>
      </c>
      <c r="H46" s="1" t="s">
        <v>660</v>
      </c>
    </row>
    <row r="47" spans="1:8" x14ac:dyDescent="0.25">
      <c r="A47" s="1" t="s">
        <v>27</v>
      </c>
      <c r="B47" s="1" t="s">
        <v>651</v>
      </c>
      <c r="C47" s="1" t="s">
        <v>652</v>
      </c>
      <c r="D47" s="1" t="s">
        <v>170</v>
      </c>
      <c r="E47" s="1" t="s">
        <v>108</v>
      </c>
      <c r="F47" s="1">
        <v>30542</v>
      </c>
      <c r="G47" s="1">
        <v>10000</v>
      </c>
      <c r="H47" s="1" t="s">
        <v>661</v>
      </c>
    </row>
    <row r="48" spans="1:8" x14ac:dyDescent="0.25">
      <c r="A48" s="1" t="s">
        <v>27</v>
      </c>
      <c r="B48" s="1" t="s">
        <v>636</v>
      </c>
      <c r="C48" s="1" t="s">
        <v>637</v>
      </c>
      <c r="D48" s="1" t="s">
        <v>363</v>
      </c>
      <c r="E48" s="1" t="s">
        <v>108</v>
      </c>
      <c r="F48" s="1">
        <v>30560</v>
      </c>
      <c r="G48" s="1">
        <v>7500</v>
      </c>
      <c r="H48" s="1" t="s">
        <v>662</v>
      </c>
    </row>
    <row r="49" spans="1:8" x14ac:dyDescent="0.25">
      <c r="A49" s="1" t="s">
        <v>27</v>
      </c>
      <c r="B49" s="1" t="s">
        <v>623</v>
      </c>
      <c r="C49" s="1" t="s">
        <v>624</v>
      </c>
      <c r="D49" s="1" t="s">
        <v>363</v>
      </c>
      <c r="E49" s="1" t="s">
        <v>108</v>
      </c>
      <c r="F49" s="1">
        <v>30560</v>
      </c>
      <c r="G49" s="1">
        <v>9400</v>
      </c>
      <c r="H49" s="1" t="s">
        <v>663</v>
      </c>
    </row>
    <row r="50" spans="1:8" x14ac:dyDescent="0.25">
      <c r="A50" s="1" t="s">
        <v>27</v>
      </c>
      <c r="B50" s="1" t="s">
        <v>623</v>
      </c>
      <c r="C50" s="1" t="s">
        <v>624</v>
      </c>
      <c r="D50" s="1" t="s">
        <v>363</v>
      </c>
      <c r="E50" s="1" t="s">
        <v>108</v>
      </c>
      <c r="F50" s="1">
        <v>30560</v>
      </c>
      <c r="G50" s="1">
        <v>9400</v>
      </c>
      <c r="H50" s="1" t="s">
        <v>663</v>
      </c>
    </row>
    <row r="51" spans="1:8" x14ac:dyDescent="0.25">
      <c r="A51" s="1" t="s">
        <v>27</v>
      </c>
      <c r="B51" s="1" t="s">
        <v>636</v>
      </c>
      <c r="C51" s="1" t="s">
        <v>637</v>
      </c>
      <c r="D51" s="1" t="s">
        <v>176</v>
      </c>
      <c r="E51" s="1" t="s">
        <v>108</v>
      </c>
      <c r="F51" s="1">
        <v>30586</v>
      </c>
      <c r="G51" s="1">
        <v>5000</v>
      </c>
      <c r="H51" s="1" t="s">
        <v>664</v>
      </c>
    </row>
    <row r="52" spans="1:8" x14ac:dyDescent="0.25">
      <c r="A52" s="1" t="s">
        <v>27</v>
      </c>
      <c r="B52" s="1" t="s">
        <v>623</v>
      </c>
      <c r="C52" s="1" t="s">
        <v>624</v>
      </c>
      <c r="D52" s="1" t="s">
        <v>176</v>
      </c>
      <c r="E52" s="1" t="s">
        <v>108</v>
      </c>
      <c r="F52" s="1">
        <v>30586</v>
      </c>
      <c r="G52" s="1">
        <v>11500</v>
      </c>
      <c r="H52" s="1" t="s">
        <v>665</v>
      </c>
    </row>
    <row r="53" spans="1:8" x14ac:dyDescent="0.25">
      <c r="A53" s="1" t="s">
        <v>27</v>
      </c>
      <c r="B53" s="1" t="s">
        <v>627</v>
      </c>
      <c r="C53" s="1" t="s">
        <v>628</v>
      </c>
      <c r="D53" s="1" t="s">
        <v>186</v>
      </c>
      <c r="E53" s="1" t="s">
        <v>108</v>
      </c>
      <c r="F53" s="1">
        <v>30656</v>
      </c>
      <c r="G53" s="1">
        <v>1000</v>
      </c>
      <c r="H53" s="1" t="s">
        <v>666</v>
      </c>
    </row>
    <row r="54" spans="1:8" x14ac:dyDescent="0.25">
      <c r="A54" s="1" t="s">
        <v>27</v>
      </c>
      <c r="B54" s="1" t="s">
        <v>627</v>
      </c>
      <c r="C54" s="1" t="s">
        <v>628</v>
      </c>
      <c r="D54" s="1" t="s">
        <v>188</v>
      </c>
      <c r="E54" s="1" t="s">
        <v>108</v>
      </c>
      <c r="F54" s="1">
        <v>30661</v>
      </c>
      <c r="G54" s="1">
        <v>1000</v>
      </c>
      <c r="H54" s="1" t="s">
        <v>666</v>
      </c>
    </row>
    <row r="55" spans="1:8" x14ac:dyDescent="0.25">
      <c r="A55" s="1" t="s">
        <v>27</v>
      </c>
      <c r="B55" s="1" t="s">
        <v>627</v>
      </c>
      <c r="C55" s="1" t="s">
        <v>628</v>
      </c>
      <c r="D55" s="1" t="s">
        <v>190</v>
      </c>
      <c r="E55" s="1" t="s">
        <v>108</v>
      </c>
      <c r="F55" s="1">
        <v>30734</v>
      </c>
      <c r="G55" s="1">
        <v>1000</v>
      </c>
      <c r="H55" s="1" t="s">
        <v>667</v>
      </c>
    </row>
    <row r="56" spans="1:8" x14ac:dyDescent="0.25">
      <c r="A56" s="1" t="s">
        <v>27</v>
      </c>
      <c r="B56" s="1" t="s">
        <v>636</v>
      </c>
      <c r="C56" s="1" t="s">
        <v>637</v>
      </c>
      <c r="D56" s="1" t="s">
        <v>190</v>
      </c>
      <c r="E56" s="1" t="s">
        <v>108</v>
      </c>
      <c r="F56" s="1">
        <v>30744</v>
      </c>
      <c r="G56" s="1">
        <v>15000</v>
      </c>
      <c r="H56" s="1" t="s">
        <v>668</v>
      </c>
    </row>
    <row r="57" spans="1:8" x14ac:dyDescent="0.25">
      <c r="A57" s="1" t="s">
        <v>27</v>
      </c>
      <c r="B57" s="1" t="s">
        <v>636</v>
      </c>
      <c r="C57" s="1" t="s">
        <v>637</v>
      </c>
      <c r="D57" s="1" t="s">
        <v>203</v>
      </c>
      <c r="E57" s="1" t="s">
        <v>208</v>
      </c>
      <c r="F57" s="1">
        <v>678</v>
      </c>
      <c r="G57" s="1">
        <v>5000</v>
      </c>
      <c r="H57" s="1" t="s">
        <v>638</v>
      </c>
    </row>
    <row r="58" spans="1:8" x14ac:dyDescent="0.25">
      <c r="A58" s="1" t="s">
        <v>27</v>
      </c>
      <c r="B58" s="1" t="s">
        <v>623</v>
      </c>
      <c r="C58" s="1" t="s">
        <v>624</v>
      </c>
      <c r="D58" s="1" t="s">
        <v>203</v>
      </c>
      <c r="E58" s="1" t="s">
        <v>208</v>
      </c>
      <c r="F58" s="1">
        <v>678</v>
      </c>
      <c r="G58" s="1">
        <v>9400</v>
      </c>
      <c r="H58" s="1" t="s">
        <v>669</v>
      </c>
    </row>
    <row r="59" spans="1:8" x14ac:dyDescent="0.25">
      <c r="A59" s="1" t="s">
        <v>27</v>
      </c>
      <c r="B59" s="1" t="s">
        <v>623</v>
      </c>
      <c r="C59" s="1" t="s">
        <v>624</v>
      </c>
      <c r="D59" s="1" t="s">
        <v>203</v>
      </c>
      <c r="E59" s="1" t="s">
        <v>208</v>
      </c>
      <c r="F59" s="1">
        <v>678</v>
      </c>
      <c r="G59" s="1">
        <v>9400</v>
      </c>
      <c r="H59" s="1" t="s">
        <v>669</v>
      </c>
    </row>
    <row r="60" spans="1:8" x14ac:dyDescent="0.25">
      <c r="A60" s="1" t="s">
        <v>27</v>
      </c>
      <c r="B60" s="1" t="s">
        <v>636</v>
      </c>
      <c r="C60" s="1" t="s">
        <v>637</v>
      </c>
      <c r="D60" s="1" t="s">
        <v>207</v>
      </c>
      <c r="E60" s="1" t="s">
        <v>208</v>
      </c>
      <c r="F60" s="1">
        <v>677</v>
      </c>
      <c r="G60" s="1">
        <v>12500</v>
      </c>
      <c r="H60" s="1" t="s">
        <v>638</v>
      </c>
    </row>
    <row r="61" spans="1:8" x14ac:dyDescent="0.25">
      <c r="A61" s="1" t="s">
        <v>27</v>
      </c>
      <c r="B61" s="1" t="s">
        <v>643</v>
      </c>
      <c r="C61" s="1" t="s">
        <v>644</v>
      </c>
      <c r="D61" s="1" t="s">
        <v>207</v>
      </c>
      <c r="E61" s="1" t="s">
        <v>208</v>
      </c>
      <c r="F61" s="1">
        <v>677</v>
      </c>
      <c r="G61" s="1">
        <v>2352.94</v>
      </c>
      <c r="H61" s="1" t="s">
        <v>638</v>
      </c>
    </row>
    <row r="62" spans="1:8" x14ac:dyDescent="0.25">
      <c r="A62" s="1" t="s">
        <v>27</v>
      </c>
      <c r="B62" s="1" t="s">
        <v>636</v>
      </c>
      <c r="C62" s="1" t="s">
        <v>637</v>
      </c>
      <c r="D62" s="1" t="s">
        <v>207</v>
      </c>
      <c r="E62" s="1" t="s">
        <v>108</v>
      </c>
      <c r="F62" s="1">
        <v>30819</v>
      </c>
      <c r="G62" s="1">
        <v>7500</v>
      </c>
      <c r="H62" s="1" t="s">
        <v>638</v>
      </c>
    </row>
    <row r="63" spans="1:8" x14ac:dyDescent="0.25">
      <c r="A63" s="1" t="s">
        <v>27</v>
      </c>
      <c r="B63" s="1" t="s">
        <v>623</v>
      </c>
      <c r="C63" s="1" t="s">
        <v>624</v>
      </c>
      <c r="D63" s="1" t="s">
        <v>237</v>
      </c>
      <c r="E63" s="1" t="s">
        <v>108</v>
      </c>
      <c r="F63" s="1">
        <v>30981</v>
      </c>
      <c r="G63" s="1">
        <v>18800</v>
      </c>
      <c r="H63" s="1" t="s">
        <v>670</v>
      </c>
    </row>
    <row r="64" spans="1:8" x14ac:dyDescent="0.25">
      <c r="A64" s="1" t="s">
        <v>27</v>
      </c>
      <c r="B64" s="1" t="s">
        <v>671</v>
      </c>
      <c r="C64" s="1" t="s">
        <v>672</v>
      </c>
      <c r="D64" s="1" t="s">
        <v>241</v>
      </c>
      <c r="E64" s="1" t="s">
        <v>108</v>
      </c>
      <c r="F64" s="1">
        <v>31006</v>
      </c>
      <c r="G64" s="1">
        <v>1900</v>
      </c>
      <c r="H64" s="1" t="s">
        <v>673</v>
      </c>
    </row>
    <row r="65" spans="1:8" x14ac:dyDescent="0.25">
      <c r="A65" s="1" t="s">
        <v>27</v>
      </c>
      <c r="B65" s="1" t="s">
        <v>636</v>
      </c>
      <c r="C65" s="1" t="s">
        <v>637</v>
      </c>
      <c r="D65" s="1" t="s">
        <v>241</v>
      </c>
      <c r="E65" s="1" t="s">
        <v>108</v>
      </c>
      <c r="F65" s="1">
        <v>31010</v>
      </c>
      <c r="G65" s="1">
        <v>2500</v>
      </c>
      <c r="H65" s="1" t="s">
        <v>674</v>
      </c>
    </row>
    <row r="66" spans="1:8" x14ac:dyDescent="0.25">
      <c r="A66" s="1" t="s">
        <v>27</v>
      </c>
      <c r="B66" s="1" t="s">
        <v>675</v>
      </c>
      <c r="C66" s="1" t="s">
        <v>676</v>
      </c>
      <c r="D66" s="1" t="s">
        <v>266</v>
      </c>
      <c r="E66" s="1" t="s">
        <v>108</v>
      </c>
      <c r="F66" s="1">
        <v>31080</v>
      </c>
      <c r="G66" s="1">
        <v>13000</v>
      </c>
      <c r="H66" s="1" t="s">
        <v>677</v>
      </c>
    </row>
    <row r="67" spans="1:8" x14ac:dyDescent="0.25">
      <c r="A67" s="1" t="s">
        <v>27</v>
      </c>
      <c r="B67" s="1" t="s">
        <v>678</v>
      </c>
      <c r="C67" s="1" t="s">
        <v>387</v>
      </c>
      <c r="D67" s="1" t="s">
        <v>578</v>
      </c>
      <c r="E67" s="1" t="s">
        <v>108</v>
      </c>
      <c r="F67" s="1">
        <v>31094</v>
      </c>
      <c r="G67" s="1">
        <v>2200</v>
      </c>
      <c r="H67" s="1" t="s">
        <v>679</v>
      </c>
    </row>
    <row r="68" spans="1:8" x14ac:dyDescent="0.25">
      <c r="A68" s="1" t="s">
        <v>27</v>
      </c>
      <c r="B68" s="1" t="s">
        <v>627</v>
      </c>
      <c r="C68" s="1" t="s">
        <v>628</v>
      </c>
      <c r="D68" s="1" t="s">
        <v>282</v>
      </c>
      <c r="E68" s="1" t="s">
        <v>108</v>
      </c>
      <c r="F68" s="1">
        <v>31112</v>
      </c>
      <c r="G68" s="1">
        <v>1000</v>
      </c>
      <c r="H68" s="1" t="s">
        <v>674</v>
      </c>
    </row>
    <row r="69" spans="1:8" x14ac:dyDescent="0.25">
      <c r="A69" s="1" t="s">
        <v>27</v>
      </c>
      <c r="B69" s="1" t="s">
        <v>658</v>
      </c>
      <c r="C69" s="1" t="s">
        <v>659</v>
      </c>
      <c r="D69" s="1" t="s">
        <v>286</v>
      </c>
      <c r="E69" s="1" t="s">
        <v>108</v>
      </c>
      <c r="F69" s="1">
        <v>31134</v>
      </c>
      <c r="G69" s="1">
        <v>3000</v>
      </c>
      <c r="H69" s="1" t="s">
        <v>680</v>
      </c>
    </row>
    <row r="70" spans="1:8" x14ac:dyDescent="0.25">
      <c r="A70" s="1" t="s">
        <v>27</v>
      </c>
      <c r="B70" s="1" t="s">
        <v>639</v>
      </c>
      <c r="C70" s="1" t="s">
        <v>640</v>
      </c>
      <c r="D70" s="1" t="s">
        <v>681</v>
      </c>
      <c r="E70" s="1" t="s">
        <v>108</v>
      </c>
      <c r="F70" s="1">
        <v>31215</v>
      </c>
      <c r="G70" s="1">
        <v>1000</v>
      </c>
      <c r="H70" s="1" t="s">
        <v>682</v>
      </c>
    </row>
    <row r="71" spans="1:8" x14ac:dyDescent="0.25">
      <c r="A71" s="1" t="s">
        <v>27</v>
      </c>
      <c r="B71" s="1" t="s">
        <v>627</v>
      </c>
      <c r="C71" s="1" t="s">
        <v>628</v>
      </c>
      <c r="D71" s="1" t="s">
        <v>593</v>
      </c>
      <c r="E71" s="1" t="s">
        <v>208</v>
      </c>
      <c r="F71" s="1">
        <v>696</v>
      </c>
      <c r="G71" s="1">
        <v>3000</v>
      </c>
      <c r="H71" s="1" t="s">
        <v>682</v>
      </c>
    </row>
    <row r="72" spans="1:8" x14ac:dyDescent="0.25">
      <c r="A72" s="1" t="s">
        <v>27</v>
      </c>
      <c r="B72" s="1" t="s">
        <v>683</v>
      </c>
      <c r="C72" s="1" t="s">
        <v>684</v>
      </c>
      <c r="D72" s="1" t="s">
        <v>312</v>
      </c>
      <c r="E72" s="1" t="s">
        <v>108</v>
      </c>
      <c r="F72" s="1">
        <v>31261</v>
      </c>
      <c r="G72" s="1">
        <v>1000</v>
      </c>
      <c r="H72" s="1" t="s">
        <v>674</v>
      </c>
    </row>
    <row r="73" spans="1:8" x14ac:dyDescent="0.25">
      <c r="A73" s="1" t="s">
        <v>27</v>
      </c>
      <c r="B73" s="1" t="s">
        <v>627</v>
      </c>
      <c r="C73" s="1" t="s">
        <v>628</v>
      </c>
      <c r="D73" s="1" t="s">
        <v>320</v>
      </c>
      <c r="E73" s="1" t="s">
        <v>108</v>
      </c>
      <c r="F73" s="1">
        <v>31285</v>
      </c>
      <c r="G73" s="1">
        <v>4400</v>
      </c>
      <c r="H73" s="1" t="s">
        <v>685</v>
      </c>
    </row>
    <row r="74" spans="1:8" x14ac:dyDescent="0.25">
      <c r="A74" s="1" t="s">
        <v>27</v>
      </c>
      <c r="B74" s="1" t="s">
        <v>623</v>
      </c>
      <c r="C74" s="1" t="s">
        <v>624</v>
      </c>
      <c r="D74" s="1" t="s">
        <v>325</v>
      </c>
      <c r="E74" s="1" t="s">
        <v>108</v>
      </c>
      <c r="F74" s="1">
        <v>31327</v>
      </c>
      <c r="G74" s="1">
        <v>9800</v>
      </c>
      <c r="H74" s="1" t="s">
        <v>686</v>
      </c>
    </row>
    <row r="75" spans="1:8" x14ac:dyDescent="0.25">
      <c r="A75" s="1" t="s">
        <v>27</v>
      </c>
      <c r="B75" s="1" t="s">
        <v>623</v>
      </c>
      <c r="C75" s="1" t="s">
        <v>624</v>
      </c>
      <c r="D75" s="1" t="s">
        <v>325</v>
      </c>
      <c r="E75" s="1" t="s">
        <v>108</v>
      </c>
      <c r="F75" s="1">
        <v>31327</v>
      </c>
      <c r="G75" s="1">
        <v>11500</v>
      </c>
      <c r="H75" s="1" t="s">
        <v>686</v>
      </c>
    </row>
    <row r="76" spans="1:8" x14ac:dyDescent="0.25">
      <c r="A76" s="1" t="s">
        <v>27</v>
      </c>
      <c r="B76" s="1" t="s">
        <v>623</v>
      </c>
      <c r="C76" s="1" t="s">
        <v>624</v>
      </c>
      <c r="D76" s="1" t="s">
        <v>325</v>
      </c>
      <c r="E76" s="1" t="s">
        <v>108</v>
      </c>
      <c r="F76" s="1">
        <v>31327</v>
      </c>
      <c r="G76" s="1">
        <v>11500</v>
      </c>
      <c r="H76" s="1" t="s">
        <v>686</v>
      </c>
    </row>
    <row r="77" spans="1:8" x14ac:dyDescent="0.25">
      <c r="A77" s="1" t="s">
        <v>27</v>
      </c>
      <c r="B77" s="1" t="s">
        <v>623</v>
      </c>
      <c r="C77" s="1" t="s">
        <v>624</v>
      </c>
      <c r="D77" s="1" t="s">
        <v>325</v>
      </c>
      <c r="E77" s="1" t="s">
        <v>108</v>
      </c>
      <c r="F77" s="1">
        <v>31327</v>
      </c>
      <c r="G77" s="1">
        <v>9800</v>
      </c>
      <c r="H77" s="1" t="s">
        <v>686</v>
      </c>
    </row>
    <row r="78" spans="1:8" x14ac:dyDescent="0.25">
      <c r="A78" s="1" t="s">
        <v>27</v>
      </c>
      <c r="B78" s="1" t="s">
        <v>623</v>
      </c>
      <c r="C78" s="1" t="s">
        <v>624</v>
      </c>
      <c r="D78" s="1" t="s">
        <v>325</v>
      </c>
      <c r="E78" s="1" t="s">
        <v>108</v>
      </c>
      <c r="F78" s="1">
        <v>31327</v>
      </c>
      <c r="G78" s="1">
        <v>16100</v>
      </c>
      <c r="H78" s="1" t="s">
        <v>686</v>
      </c>
    </row>
    <row r="79" spans="1:8" x14ac:dyDescent="0.25">
      <c r="A79" s="1" t="s">
        <v>27</v>
      </c>
      <c r="B79" s="1" t="s">
        <v>623</v>
      </c>
      <c r="C79" s="1" t="s">
        <v>624</v>
      </c>
      <c r="D79" s="1" t="s">
        <v>325</v>
      </c>
      <c r="E79" s="1" t="s">
        <v>108</v>
      </c>
      <c r="F79" s="1">
        <v>31327</v>
      </c>
      <c r="G79" s="1">
        <v>16100</v>
      </c>
      <c r="H79" s="1" t="s">
        <v>686</v>
      </c>
    </row>
    <row r="80" spans="1:8" x14ac:dyDescent="0.25">
      <c r="A80" s="1" t="s">
        <v>27</v>
      </c>
      <c r="B80" s="1" t="s">
        <v>636</v>
      </c>
      <c r="C80" s="1" t="s">
        <v>637</v>
      </c>
      <c r="D80" s="1" t="s">
        <v>325</v>
      </c>
      <c r="E80" s="1" t="s">
        <v>108</v>
      </c>
      <c r="F80" s="1">
        <v>31328</v>
      </c>
      <c r="G80" s="1">
        <v>2500</v>
      </c>
      <c r="H80" s="1" t="s">
        <v>638</v>
      </c>
    </row>
    <row r="81" spans="1:8" x14ac:dyDescent="0.25">
      <c r="A81" s="1" t="s">
        <v>27</v>
      </c>
      <c r="B81" s="1" t="s">
        <v>636</v>
      </c>
      <c r="C81" s="1" t="s">
        <v>637</v>
      </c>
      <c r="D81" s="1" t="s">
        <v>331</v>
      </c>
      <c r="E81" s="1" t="s">
        <v>108</v>
      </c>
      <c r="F81" s="1">
        <v>31345</v>
      </c>
      <c r="G81" s="1">
        <v>2500</v>
      </c>
      <c r="H81" s="1" t="s">
        <v>687</v>
      </c>
    </row>
    <row r="82" spans="1:8" x14ac:dyDescent="0.25">
      <c r="A82" s="1" t="s">
        <v>27</v>
      </c>
      <c r="B82" s="1" t="s">
        <v>623</v>
      </c>
      <c r="C82" s="1" t="s">
        <v>624</v>
      </c>
      <c r="D82" s="1" t="s">
        <v>331</v>
      </c>
      <c r="E82" s="1" t="s">
        <v>108</v>
      </c>
      <c r="F82" s="1">
        <v>31345</v>
      </c>
      <c r="G82" s="1">
        <v>9400</v>
      </c>
      <c r="H82" s="1" t="s">
        <v>688</v>
      </c>
    </row>
    <row r="83" spans="1:8" x14ac:dyDescent="0.25">
      <c r="A83" s="1" t="s">
        <v>27</v>
      </c>
      <c r="B83" s="1" t="s">
        <v>627</v>
      </c>
      <c r="C83" s="1" t="s">
        <v>628</v>
      </c>
      <c r="D83" s="1" t="s">
        <v>331</v>
      </c>
      <c r="E83" s="1" t="s">
        <v>108</v>
      </c>
      <c r="F83" s="1">
        <v>31345</v>
      </c>
      <c r="G83" s="1">
        <v>4400</v>
      </c>
      <c r="H83" s="1" t="s">
        <v>689</v>
      </c>
    </row>
    <row r="84" spans="1:8" x14ac:dyDescent="0.25">
      <c r="A84" s="1" t="s">
        <v>27</v>
      </c>
      <c r="B84" s="1" t="s">
        <v>658</v>
      </c>
      <c r="C84" s="1" t="s">
        <v>659</v>
      </c>
      <c r="D84" s="1" t="s">
        <v>331</v>
      </c>
      <c r="E84" s="1" t="s">
        <v>108</v>
      </c>
      <c r="F84" s="1">
        <v>31345</v>
      </c>
      <c r="G84" s="1">
        <v>3000</v>
      </c>
      <c r="H84" s="1" t="s">
        <v>660</v>
      </c>
    </row>
    <row r="85" spans="1:8" x14ac:dyDescent="0.25">
      <c r="A85" s="1" t="s">
        <v>27</v>
      </c>
      <c r="B85" s="1" t="s">
        <v>658</v>
      </c>
      <c r="C85" s="1" t="s">
        <v>659</v>
      </c>
      <c r="D85" s="1" t="s">
        <v>331</v>
      </c>
      <c r="E85" s="1" t="s">
        <v>108</v>
      </c>
      <c r="F85" s="1">
        <v>31345</v>
      </c>
      <c r="G85" s="1">
        <v>3000</v>
      </c>
      <c r="H85" s="1" t="s">
        <v>660</v>
      </c>
    </row>
    <row r="86" spans="1:8" x14ac:dyDescent="0.25">
      <c r="G86">
        <f>SUM(G2:G85)</f>
        <v>941026.87999999989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A2:I43"/>
  <sheetViews>
    <sheetView topLeftCell="D27" workbookViewId="0">
      <selection activeCell="F34" sqref="F34"/>
    </sheetView>
  </sheetViews>
  <sheetFormatPr baseColWidth="10" defaultRowHeight="15" x14ac:dyDescent="0.25"/>
  <cols>
    <col min="1" max="1" width="62.7109375" customWidth="1"/>
    <col min="2" max="2" width="46.7109375" customWidth="1"/>
    <col min="3" max="4" width="55.5703125" customWidth="1"/>
    <col min="5" max="5" width="11.7109375" bestFit="1" customWidth="1"/>
    <col min="6" max="7" width="12.7109375" bestFit="1" customWidth="1"/>
  </cols>
  <sheetData>
    <row r="2" spans="1:4" x14ac:dyDescent="0.25">
      <c r="A2" s="8" t="s">
        <v>710</v>
      </c>
      <c r="B2" s="8" t="s">
        <v>712</v>
      </c>
      <c r="C2" s="8" t="s">
        <v>713</v>
      </c>
      <c r="D2" s="8" t="s">
        <v>714</v>
      </c>
    </row>
    <row r="3" spans="1:4" ht="21" x14ac:dyDescent="0.25">
      <c r="A3" s="7" t="s">
        <v>699</v>
      </c>
      <c r="B3" s="7" t="s">
        <v>699</v>
      </c>
      <c r="C3" s="7" t="s">
        <v>699</v>
      </c>
      <c r="D3" s="7" t="s">
        <v>699</v>
      </c>
    </row>
    <row r="4" spans="1:4" ht="42" x14ac:dyDescent="0.25">
      <c r="A4" s="7" t="s">
        <v>700</v>
      </c>
      <c r="B4" s="7" t="s">
        <v>700</v>
      </c>
      <c r="C4" s="7" t="s">
        <v>700</v>
      </c>
      <c r="D4" s="7" t="s">
        <v>700</v>
      </c>
    </row>
    <row r="5" spans="1:4" ht="42" x14ac:dyDescent="0.25">
      <c r="A5" s="7" t="s">
        <v>701</v>
      </c>
      <c r="B5" s="7" t="s">
        <v>701</v>
      </c>
      <c r="C5" s="7" t="s">
        <v>702</v>
      </c>
      <c r="D5" s="7" t="s">
        <v>715</v>
      </c>
    </row>
    <row r="6" spans="1:4" ht="42" x14ac:dyDescent="0.25">
      <c r="A6" s="7" t="s">
        <v>702</v>
      </c>
      <c r="B6" s="7" t="s">
        <v>702</v>
      </c>
      <c r="C6" s="7" t="s">
        <v>703</v>
      </c>
      <c r="D6" s="7" t="s">
        <v>702</v>
      </c>
    </row>
    <row r="7" spans="1:4" ht="42" x14ac:dyDescent="0.25">
      <c r="A7" s="7" t="s">
        <v>703</v>
      </c>
      <c r="B7" s="7" t="s">
        <v>703</v>
      </c>
      <c r="C7" s="7" t="s">
        <v>704</v>
      </c>
      <c r="D7" s="7" t="s">
        <v>703</v>
      </c>
    </row>
    <row r="8" spans="1:4" ht="42" x14ac:dyDescent="0.25">
      <c r="A8" s="7" t="s">
        <v>704</v>
      </c>
      <c r="B8" s="7" t="s">
        <v>704</v>
      </c>
      <c r="C8" s="7" t="s">
        <v>705</v>
      </c>
      <c r="D8" s="7" t="s">
        <v>704</v>
      </c>
    </row>
    <row r="9" spans="1:4" ht="21" x14ac:dyDescent="0.25">
      <c r="A9" s="7" t="s">
        <v>705</v>
      </c>
      <c r="B9" s="7" t="s">
        <v>705</v>
      </c>
      <c r="C9" s="7" t="s">
        <v>706</v>
      </c>
      <c r="D9" s="7" t="s">
        <v>705</v>
      </c>
    </row>
    <row r="10" spans="1:4" ht="21" x14ac:dyDescent="0.25">
      <c r="A10" s="7" t="s">
        <v>706</v>
      </c>
      <c r="B10" s="7" t="s">
        <v>706</v>
      </c>
      <c r="C10" s="7" t="s">
        <v>707</v>
      </c>
      <c r="D10" s="7" t="s">
        <v>706</v>
      </c>
    </row>
    <row r="11" spans="1:4" ht="21" x14ac:dyDescent="0.25">
      <c r="A11" s="7" t="s">
        <v>707</v>
      </c>
      <c r="B11" s="7" t="s">
        <v>707</v>
      </c>
      <c r="C11" s="7" t="s">
        <v>708</v>
      </c>
      <c r="D11" s="7" t="s">
        <v>707</v>
      </c>
    </row>
    <row r="12" spans="1:4" ht="42" x14ac:dyDescent="0.25">
      <c r="A12" s="7" t="s">
        <v>708</v>
      </c>
      <c r="B12" s="7" t="s">
        <v>708</v>
      </c>
      <c r="C12" s="7" t="s">
        <v>709</v>
      </c>
      <c r="D12" s="7" t="s">
        <v>708</v>
      </c>
    </row>
    <row r="13" spans="1:4" ht="42" x14ac:dyDescent="0.25">
      <c r="A13" s="7" t="s">
        <v>709</v>
      </c>
      <c r="B13" s="7" t="s">
        <v>709</v>
      </c>
      <c r="C13" s="7" t="s">
        <v>711</v>
      </c>
      <c r="D13" s="7" t="s">
        <v>709</v>
      </c>
    </row>
    <row r="14" spans="1:4" ht="42" x14ac:dyDescent="0.25">
      <c r="B14" s="7" t="s">
        <v>711</v>
      </c>
    </row>
    <row r="18" spans="1:7" x14ac:dyDescent="0.25">
      <c r="A18" t="e">
        <f>+'2018'!#REF!</f>
        <v>#REF!</v>
      </c>
      <c r="B18" t="e">
        <f>+'2018'!#REF!</f>
        <v>#REF!</v>
      </c>
      <c r="C18" t="e">
        <f>+'2018'!#REF!</f>
        <v>#REF!</v>
      </c>
      <c r="D18" t="e">
        <f>+'2018'!#REF!</f>
        <v>#REF!</v>
      </c>
    </row>
    <row r="19" spans="1:7" x14ac:dyDescent="0.25">
      <c r="C19" t="e">
        <f>+B18-C18</f>
        <v>#REF!</v>
      </c>
      <c r="D19" t="e">
        <f>+C18-D18</f>
        <v>#REF!</v>
      </c>
    </row>
    <row r="20" spans="1:7" x14ac:dyDescent="0.25">
      <c r="B20" t="s">
        <v>718</v>
      </c>
      <c r="C20" t="s">
        <v>716</v>
      </c>
      <c r="D20" t="s">
        <v>717</v>
      </c>
    </row>
    <row r="21" spans="1:7" x14ac:dyDescent="0.25">
      <c r="D21" t="s">
        <v>719</v>
      </c>
    </row>
    <row r="24" spans="1:7" x14ac:dyDescent="0.25">
      <c r="D24" s="14" t="s">
        <v>724</v>
      </c>
      <c r="E24" s="14" t="s">
        <v>723</v>
      </c>
      <c r="F24" s="14" t="s">
        <v>87</v>
      </c>
    </row>
    <row r="25" spans="1:7" x14ac:dyDescent="0.25">
      <c r="D25" s="11" t="s">
        <v>721</v>
      </c>
      <c r="E25" s="12">
        <v>862000</v>
      </c>
      <c r="F25" s="12">
        <f>+E25*8</f>
        <v>6896000</v>
      </c>
    </row>
    <row r="26" spans="1:7" x14ac:dyDescent="0.25">
      <c r="D26" s="11" t="s">
        <v>722</v>
      </c>
      <c r="E26" s="1">
        <v>862000</v>
      </c>
      <c r="F26" s="12">
        <f>+E26*3</f>
        <v>2586000</v>
      </c>
      <c r="G26" s="9"/>
    </row>
    <row r="27" spans="1:7" x14ac:dyDescent="0.25">
      <c r="D27" s="121" t="s">
        <v>731</v>
      </c>
      <c r="E27" s="121"/>
      <c r="F27" s="16">
        <f>+F25+F26</f>
        <v>9482000</v>
      </c>
      <c r="G27" s="9"/>
    </row>
    <row r="28" spans="1:7" x14ac:dyDescent="0.25">
      <c r="D28" s="1" t="s">
        <v>725</v>
      </c>
      <c r="E28" s="1">
        <v>136147</v>
      </c>
      <c r="F28" s="12">
        <f>+E28*8</f>
        <v>1089176</v>
      </c>
    </row>
    <row r="29" spans="1:7" x14ac:dyDescent="0.25">
      <c r="D29" s="1" t="s">
        <v>727</v>
      </c>
      <c r="E29" s="1">
        <v>45600</v>
      </c>
      <c r="F29" s="12">
        <f>+E29*40</f>
        <v>1824000</v>
      </c>
    </row>
    <row r="30" spans="1:7" x14ac:dyDescent="0.25">
      <c r="D30" s="15" t="s">
        <v>725</v>
      </c>
      <c r="E30" s="15"/>
      <c r="F30" s="16">
        <f>+F28+F29</f>
        <v>2913176</v>
      </c>
    </row>
    <row r="31" spans="1:7" x14ac:dyDescent="0.25">
      <c r="D31" s="13" t="s">
        <v>726</v>
      </c>
      <c r="E31" s="13"/>
      <c r="F31" s="17">
        <f>330000+200000+130000+624923</f>
        <v>1284923</v>
      </c>
    </row>
    <row r="33" spans="4:9" x14ac:dyDescent="0.25">
      <c r="D33" t="s">
        <v>728</v>
      </c>
      <c r="E33">
        <f>+I42</f>
        <v>129577.40000000001</v>
      </c>
      <c r="F33" s="10">
        <f>+E33*13</f>
        <v>1684506.2000000002</v>
      </c>
      <c r="H33">
        <v>782000</v>
      </c>
      <c r="I33">
        <f>+H33*12%</f>
        <v>93840</v>
      </c>
    </row>
    <row r="34" spans="4:9" x14ac:dyDescent="0.25">
      <c r="D34" t="s">
        <v>729</v>
      </c>
      <c r="E34">
        <v>389000</v>
      </c>
      <c r="F34" s="10">
        <f>+E34*11</f>
        <v>4279000</v>
      </c>
      <c r="I34">
        <f>+H33*4%</f>
        <v>31280</v>
      </c>
    </row>
    <row r="35" spans="4:9" x14ac:dyDescent="0.25">
      <c r="D35" t="s">
        <v>730</v>
      </c>
      <c r="I35">
        <f>+H33*0.522%</f>
        <v>4082.04</v>
      </c>
    </row>
    <row r="38" spans="4:9" x14ac:dyDescent="0.25">
      <c r="H38" t="s">
        <v>732</v>
      </c>
      <c r="I38">
        <v>12</v>
      </c>
    </row>
    <row r="39" spans="4:9" x14ac:dyDescent="0.25">
      <c r="H39" t="s">
        <v>733</v>
      </c>
      <c r="I39">
        <v>0.56999999999999995</v>
      </c>
    </row>
    <row r="40" spans="4:9" x14ac:dyDescent="0.25">
      <c r="H40" t="s">
        <v>734</v>
      </c>
      <c r="I40">
        <v>4</v>
      </c>
    </row>
    <row r="41" spans="4:9" x14ac:dyDescent="0.25">
      <c r="I41">
        <f>SUM(I37:I40)</f>
        <v>16.57</v>
      </c>
    </row>
    <row r="42" spans="4:9" x14ac:dyDescent="0.25">
      <c r="G42" t="s">
        <v>735</v>
      </c>
      <c r="H42">
        <v>782000</v>
      </c>
      <c r="I42">
        <f>+H42*I41%</f>
        <v>129577.40000000001</v>
      </c>
    </row>
    <row r="43" spans="4:9" x14ac:dyDescent="0.25">
      <c r="I43">
        <f>+I42*13</f>
        <v>1684506.2000000002</v>
      </c>
    </row>
  </sheetData>
  <protectedRanges>
    <protectedRange sqref="A5:A6" name="Rango1"/>
    <protectedRange sqref="A7:A10" name="Rango1_1"/>
    <protectedRange sqref="A12:A13" name="Rango1_2"/>
    <protectedRange sqref="B5:B6" name="Rango1_3"/>
    <protectedRange sqref="B7:B10" name="Rango1_4"/>
    <protectedRange sqref="B12:B14" name="Rango1_2_1"/>
    <protectedRange sqref="C5" name="Rango1_5"/>
    <protectedRange sqref="C6:C9" name="Rango1_6"/>
    <protectedRange sqref="C11:C13" name="Rango1_2_2"/>
    <protectedRange sqref="D5:D6" name="Rango1_7"/>
    <protectedRange sqref="D7:D10" name="Rango1_8"/>
    <protectedRange sqref="D12:D13" name="Rango1_2_3"/>
  </protectedRanges>
  <mergeCells count="1">
    <mergeCell ref="D27:E2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1:K323"/>
  <sheetViews>
    <sheetView topLeftCell="A256" workbookViewId="0">
      <selection sqref="A1:K323"/>
    </sheetView>
  </sheetViews>
  <sheetFormatPr baseColWidth="10" defaultRowHeight="15" x14ac:dyDescent="0.25"/>
  <cols>
    <col min="1" max="1" width="12" customWidth="1"/>
    <col min="2" max="2" width="40" customWidth="1"/>
    <col min="3" max="3" width="8" style="3" customWidth="1"/>
    <col min="4" max="4" width="3" customWidth="1"/>
    <col min="5" max="5" width="10" customWidth="1"/>
    <col min="6" max="6" width="15" customWidth="1"/>
    <col min="7" max="7" width="40" customWidth="1"/>
    <col min="8" max="8" width="67" bestFit="1" customWidth="1"/>
    <col min="9" max="9" width="6" customWidth="1"/>
    <col min="10" max="11" width="11.5703125" style="3" bestFit="1" customWidth="1"/>
    <col min="246" max="246" width="12" customWidth="1"/>
    <col min="247" max="247" width="40" customWidth="1"/>
    <col min="248" max="248" width="15" customWidth="1"/>
    <col min="249" max="249" width="40" customWidth="1"/>
    <col min="250" max="250" width="3" customWidth="1"/>
    <col min="251" max="251" width="50" customWidth="1"/>
    <col min="252" max="252" width="10" customWidth="1"/>
    <col min="253" max="253" width="6" customWidth="1"/>
    <col min="254" max="257" width="8" customWidth="1"/>
    <col min="258" max="258" width="80" customWidth="1"/>
    <col min="259" max="259" width="3" customWidth="1"/>
    <col min="260" max="260" width="5" customWidth="1"/>
    <col min="261" max="261" width="2" customWidth="1"/>
    <col min="262" max="262" width="20" customWidth="1"/>
    <col min="263" max="263" width="25" customWidth="1"/>
    <col min="264" max="265" width="10" customWidth="1"/>
    <col min="266" max="266" width="50" customWidth="1"/>
    <col min="502" max="502" width="12" customWidth="1"/>
    <col min="503" max="503" width="40" customWidth="1"/>
    <col min="504" max="504" width="15" customWidth="1"/>
    <col min="505" max="505" width="40" customWidth="1"/>
    <col min="506" max="506" width="3" customWidth="1"/>
    <col min="507" max="507" width="50" customWidth="1"/>
    <col min="508" max="508" width="10" customWidth="1"/>
    <col min="509" max="509" width="6" customWidth="1"/>
    <col min="510" max="513" width="8" customWidth="1"/>
    <col min="514" max="514" width="80" customWidth="1"/>
    <col min="515" max="515" width="3" customWidth="1"/>
    <col min="516" max="516" width="5" customWidth="1"/>
    <col min="517" max="517" width="2" customWidth="1"/>
    <col min="518" max="518" width="20" customWidth="1"/>
    <col min="519" max="519" width="25" customWidth="1"/>
    <col min="520" max="521" width="10" customWidth="1"/>
    <col min="522" max="522" width="50" customWidth="1"/>
    <col min="758" max="758" width="12" customWidth="1"/>
    <col min="759" max="759" width="40" customWidth="1"/>
    <col min="760" max="760" width="15" customWidth="1"/>
    <col min="761" max="761" width="40" customWidth="1"/>
    <col min="762" max="762" width="3" customWidth="1"/>
    <col min="763" max="763" width="50" customWidth="1"/>
    <col min="764" max="764" width="10" customWidth="1"/>
    <col min="765" max="765" width="6" customWidth="1"/>
    <col min="766" max="769" width="8" customWidth="1"/>
    <col min="770" max="770" width="80" customWidth="1"/>
    <col min="771" max="771" width="3" customWidth="1"/>
    <col min="772" max="772" width="5" customWidth="1"/>
    <col min="773" max="773" width="2" customWidth="1"/>
    <col min="774" max="774" width="20" customWidth="1"/>
    <col min="775" max="775" width="25" customWidth="1"/>
    <col min="776" max="777" width="10" customWidth="1"/>
    <col min="778" max="778" width="50" customWidth="1"/>
    <col min="1014" max="1014" width="12" customWidth="1"/>
    <col min="1015" max="1015" width="40" customWidth="1"/>
    <col min="1016" max="1016" width="15" customWidth="1"/>
    <col min="1017" max="1017" width="40" customWidth="1"/>
    <col min="1018" max="1018" width="3" customWidth="1"/>
    <col min="1019" max="1019" width="50" customWidth="1"/>
    <col min="1020" max="1020" width="10" customWidth="1"/>
    <col min="1021" max="1021" width="6" customWidth="1"/>
    <col min="1022" max="1025" width="8" customWidth="1"/>
    <col min="1026" max="1026" width="80" customWidth="1"/>
    <col min="1027" max="1027" width="3" customWidth="1"/>
    <col min="1028" max="1028" width="5" customWidth="1"/>
    <col min="1029" max="1029" width="2" customWidth="1"/>
    <col min="1030" max="1030" width="20" customWidth="1"/>
    <col min="1031" max="1031" width="25" customWidth="1"/>
    <col min="1032" max="1033" width="10" customWidth="1"/>
    <col min="1034" max="1034" width="50" customWidth="1"/>
    <col min="1270" max="1270" width="12" customWidth="1"/>
    <col min="1271" max="1271" width="40" customWidth="1"/>
    <col min="1272" max="1272" width="15" customWidth="1"/>
    <col min="1273" max="1273" width="40" customWidth="1"/>
    <col min="1274" max="1274" width="3" customWidth="1"/>
    <col min="1275" max="1275" width="50" customWidth="1"/>
    <col min="1276" max="1276" width="10" customWidth="1"/>
    <col min="1277" max="1277" width="6" customWidth="1"/>
    <col min="1278" max="1281" width="8" customWidth="1"/>
    <col min="1282" max="1282" width="80" customWidth="1"/>
    <col min="1283" max="1283" width="3" customWidth="1"/>
    <col min="1284" max="1284" width="5" customWidth="1"/>
    <col min="1285" max="1285" width="2" customWidth="1"/>
    <col min="1286" max="1286" width="20" customWidth="1"/>
    <col min="1287" max="1287" width="25" customWidth="1"/>
    <col min="1288" max="1289" width="10" customWidth="1"/>
    <col min="1290" max="1290" width="50" customWidth="1"/>
    <col min="1526" max="1526" width="12" customWidth="1"/>
    <col min="1527" max="1527" width="40" customWidth="1"/>
    <col min="1528" max="1528" width="15" customWidth="1"/>
    <col min="1529" max="1529" width="40" customWidth="1"/>
    <col min="1530" max="1530" width="3" customWidth="1"/>
    <col min="1531" max="1531" width="50" customWidth="1"/>
    <col min="1532" max="1532" width="10" customWidth="1"/>
    <col min="1533" max="1533" width="6" customWidth="1"/>
    <col min="1534" max="1537" width="8" customWidth="1"/>
    <col min="1538" max="1538" width="80" customWidth="1"/>
    <col min="1539" max="1539" width="3" customWidth="1"/>
    <col min="1540" max="1540" width="5" customWidth="1"/>
    <col min="1541" max="1541" width="2" customWidth="1"/>
    <col min="1542" max="1542" width="20" customWidth="1"/>
    <col min="1543" max="1543" width="25" customWidth="1"/>
    <col min="1544" max="1545" width="10" customWidth="1"/>
    <col min="1546" max="1546" width="50" customWidth="1"/>
    <col min="1782" max="1782" width="12" customWidth="1"/>
    <col min="1783" max="1783" width="40" customWidth="1"/>
    <col min="1784" max="1784" width="15" customWidth="1"/>
    <col min="1785" max="1785" width="40" customWidth="1"/>
    <col min="1786" max="1786" width="3" customWidth="1"/>
    <col min="1787" max="1787" width="50" customWidth="1"/>
    <col min="1788" max="1788" width="10" customWidth="1"/>
    <col min="1789" max="1789" width="6" customWidth="1"/>
    <col min="1790" max="1793" width="8" customWidth="1"/>
    <col min="1794" max="1794" width="80" customWidth="1"/>
    <col min="1795" max="1795" width="3" customWidth="1"/>
    <col min="1796" max="1796" width="5" customWidth="1"/>
    <col min="1797" max="1797" width="2" customWidth="1"/>
    <col min="1798" max="1798" width="20" customWidth="1"/>
    <col min="1799" max="1799" width="25" customWidth="1"/>
    <col min="1800" max="1801" width="10" customWidth="1"/>
    <col min="1802" max="1802" width="50" customWidth="1"/>
    <col min="2038" max="2038" width="12" customWidth="1"/>
    <col min="2039" max="2039" width="40" customWidth="1"/>
    <col min="2040" max="2040" width="15" customWidth="1"/>
    <col min="2041" max="2041" width="40" customWidth="1"/>
    <col min="2042" max="2042" width="3" customWidth="1"/>
    <col min="2043" max="2043" width="50" customWidth="1"/>
    <col min="2044" max="2044" width="10" customWidth="1"/>
    <col min="2045" max="2045" width="6" customWidth="1"/>
    <col min="2046" max="2049" width="8" customWidth="1"/>
    <col min="2050" max="2050" width="80" customWidth="1"/>
    <col min="2051" max="2051" width="3" customWidth="1"/>
    <col min="2052" max="2052" width="5" customWidth="1"/>
    <col min="2053" max="2053" width="2" customWidth="1"/>
    <col min="2054" max="2054" width="20" customWidth="1"/>
    <col min="2055" max="2055" width="25" customWidth="1"/>
    <col min="2056" max="2057" width="10" customWidth="1"/>
    <col min="2058" max="2058" width="50" customWidth="1"/>
    <col min="2294" max="2294" width="12" customWidth="1"/>
    <col min="2295" max="2295" width="40" customWidth="1"/>
    <col min="2296" max="2296" width="15" customWidth="1"/>
    <col min="2297" max="2297" width="40" customWidth="1"/>
    <col min="2298" max="2298" width="3" customWidth="1"/>
    <col min="2299" max="2299" width="50" customWidth="1"/>
    <col min="2300" max="2300" width="10" customWidth="1"/>
    <col min="2301" max="2301" width="6" customWidth="1"/>
    <col min="2302" max="2305" width="8" customWidth="1"/>
    <col min="2306" max="2306" width="80" customWidth="1"/>
    <col min="2307" max="2307" width="3" customWidth="1"/>
    <col min="2308" max="2308" width="5" customWidth="1"/>
    <col min="2309" max="2309" width="2" customWidth="1"/>
    <col min="2310" max="2310" width="20" customWidth="1"/>
    <col min="2311" max="2311" width="25" customWidth="1"/>
    <col min="2312" max="2313" width="10" customWidth="1"/>
    <col min="2314" max="2314" width="50" customWidth="1"/>
    <col min="2550" max="2550" width="12" customWidth="1"/>
    <col min="2551" max="2551" width="40" customWidth="1"/>
    <col min="2552" max="2552" width="15" customWidth="1"/>
    <col min="2553" max="2553" width="40" customWidth="1"/>
    <col min="2554" max="2554" width="3" customWidth="1"/>
    <col min="2555" max="2555" width="50" customWidth="1"/>
    <col min="2556" max="2556" width="10" customWidth="1"/>
    <col min="2557" max="2557" width="6" customWidth="1"/>
    <col min="2558" max="2561" width="8" customWidth="1"/>
    <col min="2562" max="2562" width="80" customWidth="1"/>
    <col min="2563" max="2563" width="3" customWidth="1"/>
    <col min="2564" max="2564" width="5" customWidth="1"/>
    <col min="2565" max="2565" width="2" customWidth="1"/>
    <col min="2566" max="2566" width="20" customWidth="1"/>
    <col min="2567" max="2567" width="25" customWidth="1"/>
    <col min="2568" max="2569" width="10" customWidth="1"/>
    <col min="2570" max="2570" width="50" customWidth="1"/>
    <col min="2806" max="2806" width="12" customWidth="1"/>
    <col min="2807" max="2807" width="40" customWidth="1"/>
    <col min="2808" max="2808" width="15" customWidth="1"/>
    <col min="2809" max="2809" width="40" customWidth="1"/>
    <col min="2810" max="2810" width="3" customWidth="1"/>
    <col min="2811" max="2811" width="50" customWidth="1"/>
    <col min="2812" max="2812" width="10" customWidth="1"/>
    <col min="2813" max="2813" width="6" customWidth="1"/>
    <col min="2814" max="2817" width="8" customWidth="1"/>
    <col min="2818" max="2818" width="80" customWidth="1"/>
    <col min="2819" max="2819" width="3" customWidth="1"/>
    <col min="2820" max="2820" width="5" customWidth="1"/>
    <col min="2821" max="2821" width="2" customWidth="1"/>
    <col min="2822" max="2822" width="20" customWidth="1"/>
    <col min="2823" max="2823" width="25" customWidth="1"/>
    <col min="2824" max="2825" width="10" customWidth="1"/>
    <col min="2826" max="2826" width="50" customWidth="1"/>
    <col min="3062" max="3062" width="12" customWidth="1"/>
    <col min="3063" max="3063" width="40" customWidth="1"/>
    <col min="3064" max="3064" width="15" customWidth="1"/>
    <col min="3065" max="3065" width="40" customWidth="1"/>
    <col min="3066" max="3066" width="3" customWidth="1"/>
    <col min="3067" max="3067" width="50" customWidth="1"/>
    <col min="3068" max="3068" width="10" customWidth="1"/>
    <col min="3069" max="3069" width="6" customWidth="1"/>
    <col min="3070" max="3073" width="8" customWidth="1"/>
    <col min="3074" max="3074" width="80" customWidth="1"/>
    <col min="3075" max="3075" width="3" customWidth="1"/>
    <col min="3076" max="3076" width="5" customWidth="1"/>
    <col min="3077" max="3077" width="2" customWidth="1"/>
    <col min="3078" max="3078" width="20" customWidth="1"/>
    <col min="3079" max="3079" width="25" customWidth="1"/>
    <col min="3080" max="3081" width="10" customWidth="1"/>
    <col min="3082" max="3082" width="50" customWidth="1"/>
    <col min="3318" max="3318" width="12" customWidth="1"/>
    <col min="3319" max="3319" width="40" customWidth="1"/>
    <col min="3320" max="3320" width="15" customWidth="1"/>
    <col min="3321" max="3321" width="40" customWidth="1"/>
    <col min="3322" max="3322" width="3" customWidth="1"/>
    <col min="3323" max="3323" width="50" customWidth="1"/>
    <col min="3324" max="3324" width="10" customWidth="1"/>
    <col min="3325" max="3325" width="6" customWidth="1"/>
    <col min="3326" max="3329" width="8" customWidth="1"/>
    <col min="3330" max="3330" width="80" customWidth="1"/>
    <col min="3331" max="3331" width="3" customWidth="1"/>
    <col min="3332" max="3332" width="5" customWidth="1"/>
    <col min="3333" max="3333" width="2" customWidth="1"/>
    <col min="3334" max="3334" width="20" customWidth="1"/>
    <col min="3335" max="3335" width="25" customWidth="1"/>
    <col min="3336" max="3337" width="10" customWidth="1"/>
    <col min="3338" max="3338" width="50" customWidth="1"/>
    <col min="3574" max="3574" width="12" customWidth="1"/>
    <col min="3575" max="3575" width="40" customWidth="1"/>
    <col min="3576" max="3576" width="15" customWidth="1"/>
    <col min="3577" max="3577" width="40" customWidth="1"/>
    <col min="3578" max="3578" width="3" customWidth="1"/>
    <col min="3579" max="3579" width="50" customWidth="1"/>
    <col min="3580" max="3580" width="10" customWidth="1"/>
    <col min="3581" max="3581" width="6" customWidth="1"/>
    <col min="3582" max="3585" width="8" customWidth="1"/>
    <col min="3586" max="3586" width="80" customWidth="1"/>
    <col min="3587" max="3587" width="3" customWidth="1"/>
    <col min="3588" max="3588" width="5" customWidth="1"/>
    <col min="3589" max="3589" width="2" customWidth="1"/>
    <col min="3590" max="3590" width="20" customWidth="1"/>
    <col min="3591" max="3591" width="25" customWidth="1"/>
    <col min="3592" max="3593" width="10" customWidth="1"/>
    <col min="3594" max="3594" width="50" customWidth="1"/>
    <col min="3830" max="3830" width="12" customWidth="1"/>
    <col min="3831" max="3831" width="40" customWidth="1"/>
    <col min="3832" max="3832" width="15" customWidth="1"/>
    <col min="3833" max="3833" width="40" customWidth="1"/>
    <col min="3834" max="3834" width="3" customWidth="1"/>
    <col min="3835" max="3835" width="50" customWidth="1"/>
    <col min="3836" max="3836" width="10" customWidth="1"/>
    <col min="3837" max="3837" width="6" customWidth="1"/>
    <col min="3838" max="3841" width="8" customWidth="1"/>
    <col min="3842" max="3842" width="80" customWidth="1"/>
    <col min="3843" max="3843" width="3" customWidth="1"/>
    <col min="3844" max="3844" width="5" customWidth="1"/>
    <col min="3845" max="3845" width="2" customWidth="1"/>
    <col min="3846" max="3846" width="20" customWidth="1"/>
    <col min="3847" max="3847" width="25" customWidth="1"/>
    <col min="3848" max="3849" width="10" customWidth="1"/>
    <col min="3850" max="3850" width="50" customWidth="1"/>
    <col min="4086" max="4086" width="12" customWidth="1"/>
    <col min="4087" max="4087" width="40" customWidth="1"/>
    <col min="4088" max="4088" width="15" customWidth="1"/>
    <col min="4089" max="4089" width="40" customWidth="1"/>
    <col min="4090" max="4090" width="3" customWidth="1"/>
    <col min="4091" max="4091" width="50" customWidth="1"/>
    <col min="4092" max="4092" width="10" customWidth="1"/>
    <col min="4093" max="4093" width="6" customWidth="1"/>
    <col min="4094" max="4097" width="8" customWidth="1"/>
    <col min="4098" max="4098" width="80" customWidth="1"/>
    <col min="4099" max="4099" width="3" customWidth="1"/>
    <col min="4100" max="4100" width="5" customWidth="1"/>
    <col min="4101" max="4101" width="2" customWidth="1"/>
    <col min="4102" max="4102" width="20" customWidth="1"/>
    <col min="4103" max="4103" width="25" customWidth="1"/>
    <col min="4104" max="4105" width="10" customWidth="1"/>
    <col min="4106" max="4106" width="50" customWidth="1"/>
    <col min="4342" max="4342" width="12" customWidth="1"/>
    <col min="4343" max="4343" width="40" customWidth="1"/>
    <col min="4344" max="4344" width="15" customWidth="1"/>
    <col min="4345" max="4345" width="40" customWidth="1"/>
    <col min="4346" max="4346" width="3" customWidth="1"/>
    <col min="4347" max="4347" width="50" customWidth="1"/>
    <col min="4348" max="4348" width="10" customWidth="1"/>
    <col min="4349" max="4349" width="6" customWidth="1"/>
    <col min="4350" max="4353" width="8" customWidth="1"/>
    <col min="4354" max="4354" width="80" customWidth="1"/>
    <col min="4355" max="4355" width="3" customWidth="1"/>
    <col min="4356" max="4356" width="5" customWidth="1"/>
    <col min="4357" max="4357" width="2" customWidth="1"/>
    <col min="4358" max="4358" width="20" customWidth="1"/>
    <col min="4359" max="4359" width="25" customWidth="1"/>
    <col min="4360" max="4361" width="10" customWidth="1"/>
    <col min="4362" max="4362" width="50" customWidth="1"/>
    <col min="4598" max="4598" width="12" customWidth="1"/>
    <col min="4599" max="4599" width="40" customWidth="1"/>
    <col min="4600" max="4600" width="15" customWidth="1"/>
    <col min="4601" max="4601" width="40" customWidth="1"/>
    <col min="4602" max="4602" width="3" customWidth="1"/>
    <col min="4603" max="4603" width="50" customWidth="1"/>
    <col min="4604" max="4604" width="10" customWidth="1"/>
    <col min="4605" max="4605" width="6" customWidth="1"/>
    <col min="4606" max="4609" width="8" customWidth="1"/>
    <col min="4610" max="4610" width="80" customWidth="1"/>
    <col min="4611" max="4611" width="3" customWidth="1"/>
    <col min="4612" max="4612" width="5" customWidth="1"/>
    <col min="4613" max="4613" width="2" customWidth="1"/>
    <col min="4614" max="4614" width="20" customWidth="1"/>
    <col min="4615" max="4615" width="25" customWidth="1"/>
    <col min="4616" max="4617" width="10" customWidth="1"/>
    <col min="4618" max="4618" width="50" customWidth="1"/>
    <col min="4854" max="4854" width="12" customWidth="1"/>
    <col min="4855" max="4855" width="40" customWidth="1"/>
    <col min="4856" max="4856" width="15" customWidth="1"/>
    <col min="4857" max="4857" width="40" customWidth="1"/>
    <col min="4858" max="4858" width="3" customWidth="1"/>
    <col min="4859" max="4859" width="50" customWidth="1"/>
    <col min="4860" max="4860" width="10" customWidth="1"/>
    <col min="4861" max="4861" width="6" customWidth="1"/>
    <col min="4862" max="4865" width="8" customWidth="1"/>
    <col min="4866" max="4866" width="80" customWidth="1"/>
    <col min="4867" max="4867" width="3" customWidth="1"/>
    <col min="4868" max="4868" width="5" customWidth="1"/>
    <col min="4869" max="4869" width="2" customWidth="1"/>
    <col min="4870" max="4870" width="20" customWidth="1"/>
    <col min="4871" max="4871" width="25" customWidth="1"/>
    <col min="4872" max="4873" width="10" customWidth="1"/>
    <col min="4874" max="4874" width="50" customWidth="1"/>
    <col min="5110" max="5110" width="12" customWidth="1"/>
    <col min="5111" max="5111" width="40" customWidth="1"/>
    <col min="5112" max="5112" width="15" customWidth="1"/>
    <col min="5113" max="5113" width="40" customWidth="1"/>
    <col min="5114" max="5114" width="3" customWidth="1"/>
    <col min="5115" max="5115" width="50" customWidth="1"/>
    <col min="5116" max="5116" width="10" customWidth="1"/>
    <col min="5117" max="5117" width="6" customWidth="1"/>
    <col min="5118" max="5121" width="8" customWidth="1"/>
    <col min="5122" max="5122" width="80" customWidth="1"/>
    <col min="5123" max="5123" width="3" customWidth="1"/>
    <col min="5124" max="5124" width="5" customWidth="1"/>
    <col min="5125" max="5125" width="2" customWidth="1"/>
    <col min="5126" max="5126" width="20" customWidth="1"/>
    <col min="5127" max="5127" width="25" customWidth="1"/>
    <col min="5128" max="5129" width="10" customWidth="1"/>
    <col min="5130" max="5130" width="50" customWidth="1"/>
    <col min="5366" max="5366" width="12" customWidth="1"/>
    <col min="5367" max="5367" width="40" customWidth="1"/>
    <col min="5368" max="5368" width="15" customWidth="1"/>
    <col min="5369" max="5369" width="40" customWidth="1"/>
    <col min="5370" max="5370" width="3" customWidth="1"/>
    <col min="5371" max="5371" width="50" customWidth="1"/>
    <col min="5372" max="5372" width="10" customWidth="1"/>
    <col min="5373" max="5373" width="6" customWidth="1"/>
    <col min="5374" max="5377" width="8" customWidth="1"/>
    <col min="5378" max="5378" width="80" customWidth="1"/>
    <col min="5379" max="5379" width="3" customWidth="1"/>
    <col min="5380" max="5380" width="5" customWidth="1"/>
    <col min="5381" max="5381" width="2" customWidth="1"/>
    <col min="5382" max="5382" width="20" customWidth="1"/>
    <col min="5383" max="5383" width="25" customWidth="1"/>
    <col min="5384" max="5385" width="10" customWidth="1"/>
    <col min="5386" max="5386" width="50" customWidth="1"/>
    <col min="5622" max="5622" width="12" customWidth="1"/>
    <col min="5623" max="5623" width="40" customWidth="1"/>
    <col min="5624" max="5624" width="15" customWidth="1"/>
    <col min="5625" max="5625" width="40" customWidth="1"/>
    <col min="5626" max="5626" width="3" customWidth="1"/>
    <col min="5627" max="5627" width="50" customWidth="1"/>
    <col min="5628" max="5628" width="10" customWidth="1"/>
    <col min="5629" max="5629" width="6" customWidth="1"/>
    <col min="5630" max="5633" width="8" customWidth="1"/>
    <col min="5634" max="5634" width="80" customWidth="1"/>
    <col min="5635" max="5635" width="3" customWidth="1"/>
    <col min="5636" max="5636" width="5" customWidth="1"/>
    <col min="5637" max="5637" width="2" customWidth="1"/>
    <col min="5638" max="5638" width="20" customWidth="1"/>
    <col min="5639" max="5639" width="25" customWidth="1"/>
    <col min="5640" max="5641" width="10" customWidth="1"/>
    <col min="5642" max="5642" width="50" customWidth="1"/>
    <col min="5878" max="5878" width="12" customWidth="1"/>
    <col min="5879" max="5879" width="40" customWidth="1"/>
    <col min="5880" max="5880" width="15" customWidth="1"/>
    <col min="5881" max="5881" width="40" customWidth="1"/>
    <col min="5882" max="5882" width="3" customWidth="1"/>
    <col min="5883" max="5883" width="50" customWidth="1"/>
    <col min="5884" max="5884" width="10" customWidth="1"/>
    <col min="5885" max="5885" width="6" customWidth="1"/>
    <col min="5886" max="5889" width="8" customWidth="1"/>
    <col min="5890" max="5890" width="80" customWidth="1"/>
    <col min="5891" max="5891" width="3" customWidth="1"/>
    <col min="5892" max="5892" width="5" customWidth="1"/>
    <col min="5893" max="5893" width="2" customWidth="1"/>
    <col min="5894" max="5894" width="20" customWidth="1"/>
    <col min="5895" max="5895" width="25" customWidth="1"/>
    <col min="5896" max="5897" width="10" customWidth="1"/>
    <col min="5898" max="5898" width="50" customWidth="1"/>
    <col min="6134" max="6134" width="12" customWidth="1"/>
    <col min="6135" max="6135" width="40" customWidth="1"/>
    <col min="6136" max="6136" width="15" customWidth="1"/>
    <col min="6137" max="6137" width="40" customWidth="1"/>
    <col min="6138" max="6138" width="3" customWidth="1"/>
    <col min="6139" max="6139" width="50" customWidth="1"/>
    <col min="6140" max="6140" width="10" customWidth="1"/>
    <col min="6141" max="6141" width="6" customWidth="1"/>
    <col min="6142" max="6145" width="8" customWidth="1"/>
    <col min="6146" max="6146" width="80" customWidth="1"/>
    <col min="6147" max="6147" width="3" customWidth="1"/>
    <col min="6148" max="6148" width="5" customWidth="1"/>
    <col min="6149" max="6149" width="2" customWidth="1"/>
    <col min="6150" max="6150" width="20" customWidth="1"/>
    <col min="6151" max="6151" width="25" customWidth="1"/>
    <col min="6152" max="6153" width="10" customWidth="1"/>
    <col min="6154" max="6154" width="50" customWidth="1"/>
    <col min="6390" max="6390" width="12" customWidth="1"/>
    <col min="6391" max="6391" width="40" customWidth="1"/>
    <col min="6392" max="6392" width="15" customWidth="1"/>
    <col min="6393" max="6393" width="40" customWidth="1"/>
    <col min="6394" max="6394" width="3" customWidth="1"/>
    <col min="6395" max="6395" width="50" customWidth="1"/>
    <col min="6396" max="6396" width="10" customWidth="1"/>
    <col min="6397" max="6397" width="6" customWidth="1"/>
    <col min="6398" max="6401" width="8" customWidth="1"/>
    <col min="6402" max="6402" width="80" customWidth="1"/>
    <col min="6403" max="6403" width="3" customWidth="1"/>
    <col min="6404" max="6404" width="5" customWidth="1"/>
    <col min="6405" max="6405" width="2" customWidth="1"/>
    <col min="6406" max="6406" width="20" customWidth="1"/>
    <col min="6407" max="6407" width="25" customWidth="1"/>
    <col min="6408" max="6409" width="10" customWidth="1"/>
    <col min="6410" max="6410" width="50" customWidth="1"/>
    <col min="6646" max="6646" width="12" customWidth="1"/>
    <col min="6647" max="6647" width="40" customWidth="1"/>
    <col min="6648" max="6648" width="15" customWidth="1"/>
    <col min="6649" max="6649" width="40" customWidth="1"/>
    <col min="6650" max="6650" width="3" customWidth="1"/>
    <col min="6651" max="6651" width="50" customWidth="1"/>
    <col min="6652" max="6652" width="10" customWidth="1"/>
    <col min="6653" max="6653" width="6" customWidth="1"/>
    <col min="6654" max="6657" width="8" customWidth="1"/>
    <col min="6658" max="6658" width="80" customWidth="1"/>
    <col min="6659" max="6659" width="3" customWidth="1"/>
    <col min="6660" max="6660" width="5" customWidth="1"/>
    <col min="6661" max="6661" width="2" customWidth="1"/>
    <col min="6662" max="6662" width="20" customWidth="1"/>
    <col min="6663" max="6663" width="25" customWidth="1"/>
    <col min="6664" max="6665" width="10" customWidth="1"/>
    <col min="6666" max="6666" width="50" customWidth="1"/>
    <col min="6902" max="6902" width="12" customWidth="1"/>
    <col min="6903" max="6903" width="40" customWidth="1"/>
    <col min="6904" max="6904" width="15" customWidth="1"/>
    <col min="6905" max="6905" width="40" customWidth="1"/>
    <col min="6906" max="6906" width="3" customWidth="1"/>
    <col min="6907" max="6907" width="50" customWidth="1"/>
    <col min="6908" max="6908" width="10" customWidth="1"/>
    <col min="6909" max="6909" width="6" customWidth="1"/>
    <col min="6910" max="6913" width="8" customWidth="1"/>
    <col min="6914" max="6914" width="80" customWidth="1"/>
    <col min="6915" max="6915" width="3" customWidth="1"/>
    <col min="6916" max="6916" width="5" customWidth="1"/>
    <col min="6917" max="6917" width="2" customWidth="1"/>
    <col min="6918" max="6918" width="20" customWidth="1"/>
    <col min="6919" max="6919" width="25" customWidth="1"/>
    <col min="6920" max="6921" width="10" customWidth="1"/>
    <col min="6922" max="6922" width="50" customWidth="1"/>
    <col min="7158" max="7158" width="12" customWidth="1"/>
    <col min="7159" max="7159" width="40" customWidth="1"/>
    <col min="7160" max="7160" width="15" customWidth="1"/>
    <col min="7161" max="7161" width="40" customWidth="1"/>
    <col min="7162" max="7162" width="3" customWidth="1"/>
    <col min="7163" max="7163" width="50" customWidth="1"/>
    <col min="7164" max="7164" width="10" customWidth="1"/>
    <col min="7165" max="7165" width="6" customWidth="1"/>
    <col min="7166" max="7169" width="8" customWidth="1"/>
    <col min="7170" max="7170" width="80" customWidth="1"/>
    <col min="7171" max="7171" width="3" customWidth="1"/>
    <col min="7172" max="7172" width="5" customWidth="1"/>
    <col min="7173" max="7173" width="2" customWidth="1"/>
    <col min="7174" max="7174" width="20" customWidth="1"/>
    <col min="7175" max="7175" width="25" customWidth="1"/>
    <col min="7176" max="7177" width="10" customWidth="1"/>
    <col min="7178" max="7178" width="50" customWidth="1"/>
    <col min="7414" max="7414" width="12" customWidth="1"/>
    <col min="7415" max="7415" width="40" customWidth="1"/>
    <col min="7416" max="7416" width="15" customWidth="1"/>
    <col min="7417" max="7417" width="40" customWidth="1"/>
    <col min="7418" max="7418" width="3" customWidth="1"/>
    <col min="7419" max="7419" width="50" customWidth="1"/>
    <col min="7420" max="7420" width="10" customWidth="1"/>
    <col min="7421" max="7421" width="6" customWidth="1"/>
    <col min="7422" max="7425" width="8" customWidth="1"/>
    <col min="7426" max="7426" width="80" customWidth="1"/>
    <col min="7427" max="7427" width="3" customWidth="1"/>
    <col min="7428" max="7428" width="5" customWidth="1"/>
    <col min="7429" max="7429" width="2" customWidth="1"/>
    <col min="7430" max="7430" width="20" customWidth="1"/>
    <col min="7431" max="7431" width="25" customWidth="1"/>
    <col min="7432" max="7433" width="10" customWidth="1"/>
    <col min="7434" max="7434" width="50" customWidth="1"/>
    <col min="7670" max="7670" width="12" customWidth="1"/>
    <col min="7671" max="7671" width="40" customWidth="1"/>
    <col min="7672" max="7672" width="15" customWidth="1"/>
    <col min="7673" max="7673" width="40" customWidth="1"/>
    <col min="7674" max="7674" width="3" customWidth="1"/>
    <col min="7675" max="7675" width="50" customWidth="1"/>
    <col min="7676" max="7676" width="10" customWidth="1"/>
    <col min="7677" max="7677" width="6" customWidth="1"/>
    <col min="7678" max="7681" width="8" customWidth="1"/>
    <col min="7682" max="7682" width="80" customWidth="1"/>
    <col min="7683" max="7683" width="3" customWidth="1"/>
    <col min="7684" max="7684" width="5" customWidth="1"/>
    <col min="7685" max="7685" width="2" customWidth="1"/>
    <col min="7686" max="7686" width="20" customWidth="1"/>
    <col min="7687" max="7687" width="25" customWidth="1"/>
    <col min="7688" max="7689" width="10" customWidth="1"/>
    <col min="7690" max="7690" width="50" customWidth="1"/>
    <col min="7926" max="7926" width="12" customWidth="1"/>
    <col min="7927" max="7927" width="40" customWidth="1"/>
    <col min="7928" max="7928" width="15" customWidth="1"/>
    <col min="7929" max="7929" width="40" customWidth="1"/>
    <col min="7930" max="7930" width="3" customWidth="1"/>
    <col min="7931" max="7931" width="50" customWidth="1"/>
    <col min="7932" max="7932" width="10" customWidth="1"/>
    <col min="7933" max="7933" width="6" customWidth="1"/>
    <col min="7934" max="7937" width="8" customWidth="1"/>
    <col min="7938" max="7938" width="80" customWidth="1"/>
    <col min="7939" max="7939" width="3" customWidth="1"/>
    <col min="7940" max="7940" width="5" customWidth="1"/>
    <col min="7941" max="7941" width="2" customWidth="1"/>
    <col min="7942" max="7942" width="20" customWidth="1"/>
    <col min="7943" max="7943" width="25" customWidth="1"/>
    <col min="7944" max="7945" width="10" customWidth="1"/>
    <col min="7946" max="7946" width="50" customWidth="1"/>
    <col min="8182" max="8182" width="12" customWidth="1"/>
    <col min="8183" max="8183" width="40" customWidth="1"/>
    <col min="8184" max="8184" width="15" customWidth="1"/>
    <col min="8185" max="8185" width="40" customWidth="1"/>
    <col min="8186" max="8186" width="3" customWidth="1"/>
    <col min="8187" max="8187" width="50" customWidth="1"/>
    <col min="8188" max="8188" width="10" customWidth="1"/>
    <col min="8189" max="8189" width="6" customWidth="1"/>
    <col min="8190" max="8193" width="8" customWidth="1"/>
    <col min="8194" max="8194" width="80" customWidth="1"/>
    <col min="8195" max="8195" width="3" customWidth="1"/>
    <col min="8196" max="8196" width="5" customWidth="1"/>
    <col min="8197" max="8197" width="2" customWidth="1"/>
    <col min="8198" max="8198" width="20" customWidth="1"/>
    <col min="8199" max="8199" width="25" customWidth="1"/>
    <col min="8200" max="8201" width="10" customWidth="1"/>
    <col min="8202" max="8202" width="50" customWidth="1"/>
    <col min="8438" max="8438" width="12" customWidth="1"/>
    <col min="8439" max="8439" width="40" customWidth="1"/>
    <col min="8440" max="8440" width="15" customWidth="1"/>
    <col min="8441" max="8441" width="40" customWidth="1"/>
    <col min="8442" max="8442" width="3" customWidth="1"/>
    <col min="8443" max="8443" width="50" customWidth="1"/>
    <col min="8444" max="8444" width="10" customWidth="1"/>
    <col min="8445" max="8445" width="6" customWidth="1"/>
    <col min="8446" max="8449" width="8" customWidth="1"/>
    <col min="8450" max="8450" width="80" customWidth="1"/>
    <col min="8451" max="8451" width="3" customWidth="1"/>
    <col min="8452" max="8452" width="5" customWidth="1"/>
    <col min="8453" max="8453" width="2" customWidth="1"/>
    <col min="8454" max="8454" width="20" customWidth="1"/>
    <col min="8455" max="8455" width="25" customWidth="1"/>
    <col min="8456" max="8457" width="10" customWidth="1"/>
    <col min="8458" max="8458" width="50" customWidth="1"/>
    <col min="8694" max="8694" width="12" customWidth="1"/>
    <col min="8695" max="8695" width="40" customWidth="1"/>
    <col min="8696" max="8696" width="15" customWidth="1"/>
    <col min="8697" max="8697" width="40" customWidth="1"/>
    <col min="8698" max="8698" width="3" customWidth="1"/>
    <col min="8699" max="8699" width="50" customWidth="1"/>
    <col min="8700" max="8700" width="10" customWidth="1"/>
    <col min="8701" max="8701" width="6" customWidth="1"/>
    <col min="8702" max="8705" width="8" customWidth="1"/>
    <col min="8706" max="8706" width="80" customWidth="1"/>
    <col min="8707" max="8707" width="3" customWidth="1"/>
    <col min="8708" max="8708" width="5" customWidth="1"/>
    <col min="8709" max="8709" width="2" customWidth="1"/>
    <col min="8710" max="8710" width="20" customWidth="1"/>
    <col min="8711" max="8711" width="25" customWidth="1"/>
    <col min="8712" max="8713" width="10" customWidth="1"/>
    <col min="8714" max="8714" width="50" customWidth="1"/>
    <col min="8950" max="8950" width="12" customWidth="1"/>
    <col min="8951" max="8951" width="40" customWidth="1"/>
    <col min="8952" max="8952" width="15" customWidth="1"/>
    <col min="8953" max="8953" width="40" customWidth="1"/>
    <col min="8954" max="8954" width="3" customWidth="1"/>
    <col min="8955" max="8955" width="50" customWidth="1"/>
    <col min="8956" max="8956" width="10" customWidth="1"/>
    <col min="8957" max="8957" width="6" customWidth="1"/>
    <col min="8958" max="8961" width="8" customWidth="1"/>
    <col min="8962" max="8962" width="80" customWidth="1"/>
    <col min="8963" max="8963" width="3" customWidth="1"/>
    <col min="8964" max="8964" width="5" customWidth="1"/>
    <col min="8965" max="8965" width="2" customWidth="1"/>
    <col min="8966" max="8966" width="20" customWidth="1"/>
    <col min="8967" max="8967" width="25" customWidth="1"/>
    <col min="8968" max="8969" width="10" customWidth="1"/>
    <col min="8970" max="8970" width="50" customWidth="1"/>
    <col min="9206" max="9206" width="12" customWidth="1"/>
    <col min="9207" max="9207" width="40" customWidth="1"/>
    <col min="9208" max="9208" width="15" customWidth="1"/>
    <col min="9209" max="9209" width="40" customWidth="1"/>
    <col min="9210" max="9210" width="3" customWidth="1"/>
    <col min="9211" max="9211" width="50" customWidth="1"/>
    <col min="9212" max="9212" width="10" customWidth="1"/>
    <col min="9213" max="9213" width="6" customWidth="1"/>
    <col min="9214" max="9217" width="8" customWidth="1"/>
    <col min="9218" max="9218" width="80" customWidth="1"/>
    <col min="9219" max="9219" width="3" customWidth="1"/>
    <col min="9220" max="9220" width="5" customWidth="1"/>
    <col min="9221" max="9221" width="2" customWidth="1"/>
    <col min="9222" max="9222" width="20" customWidth="1"/>
    <col min="9223" max="9223" width="25" customWidth="1"/>
    <col min="9224" max="9225" width="10" customWidth="1"/>
    <col min="9226" max="9226" width="50" customWidth="1"/>
    <col min="9462" max="9462" width="12" customWidth="1"/>
    <col min="9463" max="9463" width="40" customWidth="1"/>
    <col min="9464" max="9464" width="15" customWidth="1"/>
    <col min="9465" max="9465" width="40" customWidth="1"/>
    <col min="9466" max="9466" width="3" customWidth="1"/>
    <col min="9467" max="9467" width="50" customWidth="1"/>
    <col min="9468" max="9468" width="10" customWidth="1"/>
    <col min="9469" max="9469" width="6" customWidth="1"/>
    <col min="9470" max="9473" width="8" customWidth="1"/>
    <col min="9474" max="9474" width="80" customWidth="1"/>
    <col min="9475" max="9475" width="3" customWidth="1"/>
    <col min="9476" max="9476" width="5" customWidth="1"/>
    <col min="9477" max="9477" width="2" customWidth="1"/>
    <col min="9478" max="9478" width="20" customWidth="1"/>
    <col min="9479" max="9479" width="25" customWidth="1"/>
    <col min="9480" max="9481" width="10" customWidth="1"/>
    <col min="9482" max="9482" width="50" customWidth="1"/>
    <col min="9718" max="9718" width="12" customWidth="1"/>
    <col min="9719" max="9719" width="40" customWidth="1"/>
    <col min="9720" max="9720" width="15" customWidth="1"/>
    <col min="9721" max="9721" width="40" customWidth="1"/>
    <col min="9722" max="9722" width="3" customWidth="1"/>
    <col min="9723" max="9723" width="50" customWidth="1"/>
    <col min="9724" max="9724" width="10" customWidth="1"/>
    <col min="9725" max="9725" width="6" customWidth="1"/>
    <col min="9726" max="9729" width="8" customWidth="1"/>
    <col min="9730" max="9730" width="80" customWidth="1"/>
    <col min="9731" max="9731" width="3" customWidth="1"/>
    <col min="9732" max="9732" width="5" customWidth="1"/>
    <col min="9733" max="9733" width="2" customWidth="1"/>
    <col min="9734" max="9734" width="20" customWidth="1"/>
    <col min="9735" max="9735" width="25" customWidth="1"/>
    <col min="9736" max="9737" width="10" customWidth="1"/>
    <col min="9738" max="9738" width="50" customWidth="1"/>
    <col min="9974" max="9974" width="12" customWidth="1"/>
    <col min="9975" max="9975" width="40" customWidth="1"/>
    <col min="9976" max="9976" width="15" customWidth="1"/>
    <col min="9977" max="9977" width="40" customWidth="1"/>
    <col min="9978" max="9978" width="3" customWidth="1"/>
    <col min="9979" max="9979" width="50" customWidth="1"/>
    <col min="9980" max="9980" width="10" customWidth="1"/>
    <col min="9981" max="9981" width="6" customWidth="1"/>
    <col min="9982" max="9985" width="8" customWidth="1"/>
    <col min="9986" max="9986" width="80" customWidth="1"/>
    <col min="9987" max="9987" width="3" customWidth="1"/>
    <col min="9988" max="9988" width="5" customWidth="1"/>
    <col min="9989" max="9989" width="2" customWidth="1"/>
    <col min="9990" max="9990" width="20" customWidth="1"/>
    <col min="9991" max="9991" width="25" customWidth="1"/>
    <col min="9992" max="9993" width="10" customWidth="1"/>
    <col min="9994" max="9994" width="50" customWidth="1"/>
    <col min="10230" max="10230" width="12" customWidth="1"/>
    <col min="10231" max="10231" width="40" customWidth="1"/>
    <col min="10232" max="10232" width="15" customWidth="1"/>
    <col min="10233" max="10233" width="40" customWidth="1"/>
    <col min="10234" max="10234" width="3" customWidth="1"/>
    <col min="10235" max="10235" width="50" customWidth="1"/>
    <col min="10236" max="10236" width="10" customWidth="1"/>
    <col min="10237" max="10237" width="6" customWidth="1"/>
    <col min="10238" max="10241" width="8" customWidth="1"/>
    <col min="10242" max="10242" width="80" customWidth="1"/>
    <col min="10243" max="10243" width="3" customWidth="1"/>
    <col min="10244" max="10244" width="5" customWidth="1"/>
    <col min="10245" max="10245" width="2" customWidth="1"/>
    <col min="10246" max="10246" width="20" customWidth="1"/>
    <col min="10247" max="10247" width="25" customWidth="1"/>
    <col min="10248" max="10249" width="10" customWidth="1"/>
    <col min="10250" max="10250" width="50" customWidth="1"/>
    <col min="10486" max="10486" width="12" customWidth="1"/>
    <col min="10487" max="10487" width="40" customWidth="1"/>
    <col min="10488" max="10488" width="15" customWidth="1"/>
    <col min="10489" max="10489" width="40" customWidth="1"/>
    <col min="10490" max="10490" width="3" customWidth="1"/>
    <col min="10491" max="10491" width="50" customWidth="1"/>
    <col min="10492" max="10492" width="10" customWidth="1"/>
    <col min="10493" max="10493" width="6" customWidth="1"/>
    <col min="10494" max="10497" width="8" customWidth="1"/>
    <col min="10498" max="10498" width="80" customWidth="1"/>
    <col min="10499" max="10499" width="3" customWidth="1"/>
    <col min="10500" max="10500" width="5" customWidth="1"/>
    <col min="10501" max="10501" width="2" customWidth="1"/>
    <col min="10502" max="10502" width="20" customWidth="1"/>
    <col min="10503" max="10503" width="25" customWidth="1"/>
    <col min="10504" max="10505" width="10" customWidth="1"/>
    <col min="10506" max="10506" width="50" customWidth="1"/>
    <col min="10742" max="10742" width="12" customWidth="1"/>
    <col min="10743" max="10743" width="40" customWidth="1"/>
    <col min="10744" max="10744" width="15" customWidth="1"/>
    <col min="10745" max="10745" width="40" customWidth="1"/>
    <col min="10746" max="10746" width="3" customWidth="1"/>
    <col min="10747" max="10747" width="50" customWidth="1"/>
    <col min="10748" max="10748" width="10" customWidth="1"/>
    <col min="10749" max="10749" width="6" customWidth="1"/>
    <col min="10750" max="10753" width="8" customWidth="1"/>
    <col min="10754" max="10754" width="80" customWidth="1"/>
    <col min="10755" max="10755" width="3" customWidth="1"/>
    <col min="10756" max="10756" width="5" customWidth="1"/>
    <col min="10757" max="10757" width="2" customWidth="1"/>
    <col min="10758" max="10758" width="20" customWidth="1"/>
    <col min="10759" max="10759" width="25" customWidth="1"/>
    <col min="10760" max="10761" width="10" customWidth="1"/>
    <col min="10762" max="10762" width="50" customWidth="1"/>
    <col min="10998" max="10998" width="12" customWidth="1"/>
    <col min="10999" max="10999" width="40" customWidth="1"/>
    <col min="11000" max="11000" width="15" customWidth="1"/>
    <col min="11001" max="11001" width="40" customWidth="1"/>
    <col min="11002" max="11002" width="3" customWidth="1"/>
    <col min="11003" max="11003" width="50" customWidth="1"/>
    <col min="11004" max="11004" width="10" customWidth="1"/>
    <col min="11005" max="11005" width="6" customWidth="1"/>
    <col min="11006" max="11009" width="8" customWidth="1"/>
    <col min="11010" max="11010" width="80" customWidth="1"/>
    <col min="11011" max="11011" width="3" customWidth="1"/>
    <col min="11012" max="11012" width="5" customWidth="1"/>
    <col min="11013" max="11013" width="2" customWidth="1"/>
    <col min="11014" max="11014" width="20" customWidth="1"/>
    <col min="11015" max="11015" width="25" customWidth="1"/>
    <col min="11016" max="11017" width="10" customWidth="1"/>
    <col min="11018" max="11018" width="50" customWidth="1"/>
    <col min="11254" max="11254" width="12" customWidth="1"/>
    <col min="11255" max="11255" width="40" customWidth="1"/>
    <col min="11256" max="11256" width="15" customWidth="1"/>
    <col min="11257" max="11257" width="40" customWidth="1"/>
    <col min="11258" max="11258" width="3" customWidth="1"/>
    <col min="11259" max="11259" width="50" customWidth="1"/>
    <col min="11260" max="11260" width="10" customWidth="1"/>
    <col min="11261" max="11261" width="6" customWidth="1"/>
    <col min="11262" max="11265" width="8" customWidth="1"/>
    <col min="11266" max="11266" width="80" customWidth="1"/>
    <col min="11267" max="11267" width="3" customWidth="1"/>
    <col min="11268" max="11268" width="5" customWidth="1"/>
    <col min="11269" max="11269" width="2" customWidth="1"/>
    <col min="11270" max="11270" width="20" customWidth="1"/>
    <col min="11271" max="11271" width="25" customWidth="1"/>
    <col min="11272" max="11273" width="10" customWidth="1"/>
    <col min="11274" max="11274" width="50" customWidth="1"/>
    <col min="11510" max="11510" width="12" customWidth="1"/>
    <col min="11511" max="11511" width="40" customWidth="1"/>
    <col min="11512" max="11512" width="15" customWidth="1"/>
    <col min="11513" max="11513" width="40" customWidth="1"/>
    <col min="11514" max="11514" width="3" customWidth="1"/>
    <col min="11515" max="11515" width="50" customWidth="1"/>
    <col min="11516" max="11516" width="10" customWidth="1"/>
    <col min="11517" max="11517" width="6" customWidth="1"/>
    <col min="11518" max="11521" width="8" customWidth="1"/>
    <col min="11522" max="11522" width="80" customWidth="1"/>
    <col min="11523" max="11523" width="3" customWidth="1"/>
    <col min="11524" max="11524" width="5" customWidth="1"/>
    <col min="11525" max="11525" width="2" customWidth="1"/>
    <col min="11526" max="11526" width="20" customWidth="1"/>
    <col min="11527" max="11527" width="25" customWidth="1"/>
    <col min="11528" max="11529" width="10" customWidth="1"/>
    <col min="11530" max="11530" width="50" customWidth="1"/>
    <col min="11766" max="11766" width="12" customWidth="1"/>
    <col min="11767" max="11767" width="40" customWidth="1"/>
    <col min="11768" max="11768" width="15" customWidth="1"/>
    <col min="11769" max="11769" width="40" customWidth="1"/>
    <col min="11770" max="11770" width="3" customWidth="1"/>
    <col min="11771" max="11771" width="50" customWidth="1"/>
    <col min="11772" max="11772" width="10" customWidth="1"/>
    <col min="11773" max="11773" width="6" customWidth="1"/>
    <col min="11774" max="11777" width="8" customWidth="1"/>
    <col min="11778" max="11778" width="80" customWidth="1"/>
    <col min="11779" max="11779" width="3" customWidth="1"/>
    <col min="11780" max="11780" width="5" customWidth="1"/>
    <col min="11781" max="11781" width="2" customWidth="1"/>
    <col min="11782" max="11782" width="20" customWidth="1"/>
    <col min="11783" max="11783" width="25" customWidth="1"/>
    <col min="11784" max="11785" width="10" customWidth="1"/>
    <col min="11786" max="11786" width="50" customWidth="1"/>
    <col min="12022" max="12022" width="12" customWidth="1"/>
    <col min="12023" max="12023" width="40" customWidth="1"/>
    <col min="12024" max="12024" width="15" customWidth="1"/>
    <col min="12025" max="12025" width="40" customWidth="1"/>
    <col min="12026" max="12026" width="3" customWidth="1"/>
    <col min="12027" max="12027" width="50" customWidth="1"/>
    <col min="12028" max="12028" width="10" customWidth="1"/>
    <col min="12029" max="12029" width="6" customWidth="1"/>
    <col min="12030" max="12033" width="8" customWidth="1"/>
    <col min="12034" max="12034" width="80" customWidth="1"/>
    <col min="12035" max="12035" width="3" customWidth="1"/>
    <col min="12036" max="12036" width="5" customWidth="1"/>
    <col min="12037" max="12037" width="2" customWidth="1"/>
    <col min="12038" max="12038" width="20" customWidth="1"/>
    <col min="12039" max="12039" width="25" customWidth="1"/>
    <col min="12040" max="12041" width="10" customWidth="1"/>
    <col min="12042" max="12042" width="50" customWidth="1"/>
    <col min="12278" max="12278" width="12" customWidth="1"/>
    <col min="12279" max="12279" width="40" customWidth="1"/>
    <col min="12280" max="12280" width="15" customWidth="1"/>
    <col min="12281" max="12281" width="40" customWidth="1"/>
    <col min="12282" max="12282" width="3" customWidth="1"/>
    <col min="12283" max="12283" width="50" customWidth="1"/>
    <col min="12284" max="12284" width="10" customWidth="1"/>
    <col min="12285" max="12285" width="6" customWidth="1"/>
    <col min="12286" max="12289" width="8" customWidth="1"/>
    <col min="12290" max="12290" width="80" customWidth="1"/>
    <col min="12291" max="12291" width="3" customWidth="1"/>
    <col min="12292" max="12292" width="5" customWidth="1"/>
    <col min="12293" max="12293" width="2" customWidth="1"/>
    <col min="12294" max="12294" width="20" customWidth="1"/>
    <col min="12295" max="12295" width="25" customWidth="1"/>
    <col min="12296" max="12297" width="10" customWidth="1"/>
    <col min="12298" max="12298" width="50" customWidth="1"/>
    <col min="12534" max="12534" width="12" customWidth="1"/>
    <col min="12535" max="12535" width="40" customWidth="1"/>
    <col min="12536" max="12536" width="15" customWidth="1"/>
    <col min="12537" max="12537" width="40" customWidth="1"/>
    <col min="12538" max="12538" width="3" customWidth="1"/>
    <col min="12539" max="12539" width="50" customWidth="1"/>
    <col min="12540" max="12540" width="10" customWidth="1"/>
    <col min="12541" max="12541" width="6" customWidth="1"/>
    <col min="12542" max="12545" width="8" customWidth="1"/>
    <col min="12546" max="12546" width="80" customWidth="1"/>
    <col min="12547" max="12547" width="3" customWidth="1"/>
    <col min="12548" max="12548" width="5" customWidth="1"/>
    <col min="12549" max="12549" width="2" customWidth="1"/>
    <col min="12550" max="12550" width="20" customWidth="1"/>
    <col min="12551" max="12551" width="25" customWidth="1"/>
    <col min="12552" max="12553" width="10" customWidth="1"/>
    <col min="12554" max="12554" width="50" customWidth="1"/>
    <col min="12790" max="12790" width="12" customWidth="1"/>
    <col min="12791" max="12791" width="40" customWidth="1"/>
    <col min="12792" max="12792" width="15" customWidth="1"/>
    <col min="12793" max="12793" width="40" customWidth="1"/>
    <col min="12794" max="12794" width="3" customWidth="1"/>
    <col min="12795" max="12795" width="50" customWidth="1"/>
    <col min="12796" max="12796" width="10" customWidth="1"/>
    <col min="12797" max="12797" width="6" customWidth="1"/>
    <col min="12798" max="12801" width="8" customWidth="1"/>
    <col min="12802" max="12802" width="80" customWidth="1"/>
    <col min="12803" max="12803" width="3" customWidth="1"/>
    <col min="12804" max="12804" width="5" customWidth="1"/>
    <col min="12805" max="12805" width="2" customWidth="1"/>
    <col min="12806" max="12806" width="20" customWidth="1"/>
    <col min="12807" max="12807" width="25" customWidth="1"/>
    <col min="12808" max="12809" width="10" customWidth="1"/>
    <col min="12810" max="12810" width="50" customWidth="1"/>
    <col min="13046" max="13046" width="12" customWidth="1"/>
    <col min="13047" max="13047" width="40" customWidth="1"/>
    <col min="13048" max="13048" width="15" customWidth="1"/>
    <col min="13049" max="13049" width="40" customWidth="1"/>
    <col min="13050" max="13050" width="3" customWidth="1"/>
    <col min="13051" max="13051" width="50" customWidth="1"/>
    <col min="13052" max="13052" width="10" customWidth="1"/>
    <col min="13053" max="13053" width="6" customWidth="1"/>
    <col min="13054" max="13057" width="8" customWidth="1"/>
    <col min="13058" max="13058" width="80" customWidth="1"/>
    <col min="13059" max="13059" width="3" customWidth="1"/>
    <col min="13060" max="13060" width="5" customWidth="1"/>
    <col min="13061" max="13061" width="2" customWidth="1"/>
    <col min="13062" max="13062" width="20" customWidth="1"/>
    <col min="13063" max="13063" width="25" customWidth="1"/>
    <col min="13064" max="13065" width="10" customWidth="1"/>
    <col min="13066" max="13066" width="50" customWidth="1"/>
    <col min="13302" max="13302" width="12" customWidth="1"/>
    <col min="13303" max="13303" width="40" customWidth="1"/>
    <col min="13304" max="13304" width="15" customWidth="1"/>
    <col min="13305" max="13305" width="40" customWidth="1"/>
    <col min="13306" max="13306" width="3" customWidth="1"/>
    <col min="13307" max="13307" width="50" customWidth="1"/>
    <col min="13308" max="13308" width="10" customWidth="1"/>
    <col min="13309" max="13309" width="6" customWidth="1"/>
    <col min="13310" max="13313" width="8" customWidth="1"/>
    <col min="13314" max="13314" width="80" customWidth="1"/>
    <col min="13315" max="13315" width="3" customWidth="1"/>
    <col min="13316" max="13316" width="5" customWidth="1"/>
    <col min="13317" max="13317" width="2" customWidth="1"/>
    <col min="13318" max="13318" width="20" customWidth="1"/>
    <col min="13319" max="13319" width="25" customWidth="1"/>
    <col min="13320" max="13321" width="10" customWidth="1"/>
    <col min="13322" max="13322" width="50" customWidth="1"/>
    <col min="13558" max="13558" width="12" customWidth="1"/>
    <col min="13559" max="13559" width="40" customWidth="1"/>
    <col min="13560" max="13560" width="15" customWidth="1"/>
    <col min="13561" max="13561" width="40" customWidth="1"/>
    <col min="13562" max="13562" width="3" customWidth="1"/>
    <col min="13563" max="13563" width="50" customWidth="1"/>
    <col min="13564" max="13564" width="10" customWidth="1"/>
    <col min="13565" max="13565" width="6" customWidth="1"/>
    <col min="13566" max="13569" width="8" customWidth="1"/>
    <col min="13570" max="13570" width="80" customWidth="1"/>
    <col min="13571" max="13571" width="3" customWidth="1"/>
    <col min="13572" max="13572" width="5" customWidth="1"/>
    <col min="13573" max="13573" width="2" customWidth="1"/>
    <col min="13574" max="13574" width="20" customWidth="1"/>
    <col min="13575" max="13575" width="25" customWidth="1"/>
    <col min="13576" max="13577" width="10" customWidth="1"/>
    <col min="13578" max="13578" width="50" customWidth="1"/>
    <col min="13814" max="13814" width="12" customWidth="1"/>
    <col min="13815" max="13815" width="40" customWidth="1"/>
    <col min="13816" max="13816" width="15" customWidth="1"/>
    <col min="13817" max="13817" width="40" customWidth="1"/>
    <col min="13818" max="13818" width="3" customWidth="1"/>
    <col min="13819" max="13819" width="50" customWidth="1"/>
    <col min="13820" max="13820" width="10" customWidth="1"/>
    <col min="13821" max="13821" width="6" customWidth="1"/>
    <col min="13822" max="13825" width="8" customWidth="1"/>
    <col min="13826" max="13826" width="80" customWidth="1"/>
    <col min="13827" max="13827" width="3" customWidth="1"/>
    <col min="13828" max="13828" width="5" customWidth="1"/>
    <col min="13829" max="13829" width="2" customWidth="1"/>
    <col min="13830" max="13830" width="20" customWidth="1"/>
    <col min="13831" max="13831" width="25" customWidth="1"/>
    <col min="13832" max="13833" width="10" customWidth="1"/>
    <col min="13834" max="13834" width="50" customWidth="1"/>
    <col min="14070" max="14070" width="12" customWidth="1"/>
    <col min="14071" max="14071" width="40" customWidth="1"/>
    <col min="14072" max="14072" width="15" customWidth="1"/>
    <col min="14073" max="14073" width="40" customWidth="1"/>
    <col min="14074" max="14074" width="3" customWidth="1"/>
    <col min="14075" max="14075" width="50" customWidth="1"/>
    <col min="14076" max="14076" width="10" customWidth="1"/>
    <col min="14077" max="14077" width="6" customWidth="1"/>
    <col min="14078" max="14081" width="8" customWidth="1"/>
    <col min="14082" max="14082" width="80" customWidth="1"/>
    <col min="14083" max="14083" width="3" customWidth="1"/>
    <col min="14084" max="14084" width="5" customWidth="1"/>
    <col min="14085" max="14085" width="2" customWidth="1"/>
    <col min="14086" max="14086" width="20" customWidth="1"/>
    <col min="14087" max="14087" width="25" customWidth="1"/>
    <col min="14088" max="14089" width="10" customWidth="1"/>
    <col min="14090" max="14090" width="50" customWidth="1"/>
    <col min="14326" max="14326" width="12" customWidth="1"/>
    <col min="14327" max="14327" width="40" customWidth="1"/>
    <col min="14328" max="14328" width="15" customWidth="1"/>
    <col min="14329" max="14329" width="40" customWidth="1"/>
    <col min="14330" max="14330" width="3" customWidth="1"/>
    <col min="14331" max="14331" width="50" customWidth="1"/>
    <col min="14332" max="14332" width="10" customWidth="1"/>
    <col min="14333" max="14333" width="6" customWidth="1"/>
    <col min="14334" max="14337" width="8" customWidth="1"/>
    <col min="14338" max="14338" width="80" customWidth="1"/>
    <col min="14339" max="14339" width="3" customWidth="1"/>
    <col min="14340" max="14340" width="5" customWidth="1"/>
    <col min="14341" max="14341" width="2" customWidth="1"/>
    <col min="14342" max="14342" width="20" customWidth="1"/>
    <col min="14343" max="14343" width="25" customWidth="1"/>
    <col min="14344" max="14345" width="10" customWidth="1"/>
    <col min="14346" max="14346" width="50" customWidth="1"/>
    <col min="14582" max="14582" width="12" customWidth="1"/>
    <col min="14583" max="14583" width="40" customWidth="1"/>
    <col min="14584" max="14584" width="15" customWidth="1"/>
    <col min="14585" max="14585" width="40" customWidth="1"/>
    <col min="14586" max="14586" width="3" customWidth="1"/>
    <col min="14587" max="14587" width="50" customWidth="1"/>
    <col min="14588" max="14588" width="10" customWidth="1"/>
    <col min="14589" max="14589" width="6" customWidth="1"/>
    <col min="14590" max="14593" width="8" customWidth="1"/>
    <col min="14594" max="14594" width="80" customWidth="1"/>
    <col min="14595" max="14595" width="3" customWidth="1"/>
    <col min="14596" max="14596" width="5" customWidth="1"/>
    <col min="14597" max="14597" width="2" customWidth="1"/>
    <col min="14598" max="14598" width="20" customWidth="1"/>
    <col min="14599" max="14599" width="25" customWidth="1"/>
    <col min="14600" max="14601" width="10" customWidth="1"/>
    <col min="14602" max="14602" width="50" customWidth="1"/>
    <col min="14838" max="14838" width="12" customWidth="1"/>
    <col min="14839" max="14839" width="40" customWidth="1"/>
    <col min="14840" max="14840" width="15" customWidth="1"/>
    <col min="14841" max="14841" width="40" customWidth="1"/>
    <col min="14842" max="14842" width="3" customWidth="1"/>
    <col min="14843" max="14843" width="50" customWidth="1"/>
    <col min="14844" max="14844" width="10" customWidth="1"/>
    <col min="14845" max="14845" width="6" customWidth="1"/>
    <col min="14846" max="14849" width="8" customWidth="1"/>
    <col min="14850" max="14850" width="80" customWidth="1"/>
    <col min="14851" max="14851" width="3" customWidth="1"/>
    <col min="14852" max="14852" width="5" customWidth="1"/>
    <col min="14853" max="14853" width="2" customWidth="1"/>
    <col min="14854" max="14854" width="20" customWidth="1"/>
    <col min="14855" max="14855" width="25" customWidth="1"/>
    <col min="14856" max="14857" width="10" customWidth="1"/>
    <col min="14858" max="14858" width="50" customWidth="1"/>
    <col min="15094" max="15094" width="12" customWidth="1"/>
    <col min="15095" max="15095" width="40" customWidth="1"/>
    <col min="15096" max="15096" width="15" customWidth="1"/>
    <col min="15097" max="15097" width="40" customWidth="1"/>
    <col min="15098" max="15098" width="3" customWidth="1"/>
    <col min="15099" max="15099" width="50" customWidth="1"/>
    <col min="15100" max="15100" width="10" customWidth="1"/>
    <col min="15101" max="15101" width="6" customWidth="1"/>
    <col min="15102" max="15105" width="8" customWidth="1"/>
    <col min="15106" max="15106" width="80" customWidth="1"/>
    <col min="15107" max="15107" width="3" customWidth="1"/>
    <col min="15108" max="15108" width="5" customWidth="1"/>
    <col min="15109" max="15109" width="2" customWidth="1"/>
    <col min="15110" max="15110" width="20" customWidth="1"/>
    <col min="15111" max="15111" width="25" customWidth="1"/>
    <col min="15112" max="15113" width="10" customWidth="1"/>
    <col min="15114" max="15114" width="50" customWidth="1"/>
    <col min="15350" max="15350" width="12" customWidth="1"/>
    <col min="15351" max="15351" width="40" customWidth="1"/>
    <col min="15352" max="15352" width="15" customWidth="1"/>
    <col min="15353" max="15353" width="40" customWidth="1"/>
    <col min="15354" max="15354" width="3" customWidth="1"/>
    <col min="15355" max="15355" width="50" customWidth="1"/>
    <col min="15356" max="15356" width="10" customWidth="1"/>
    <col min="15357" max="15357" width="6" customWidth="1"/>
    <col min="15358" max="15361" width="8" customWidth="1"/>
    <col min="15362" max="15362" width="80" customWidth="1"/>
    <col min="15363" max="15363" width="3" customWidth="1"/>
    <col min="15364" max="15364" width="5" customWidth="1"/>
    <col min="15365" max="15365" width="2" customWidth="1"/>
    <col min="15366" max="15366" width="20" customWidth="1"/>
    <col min="15367" max="15367" width="25" customWidth="1"/>
    <col min="15368" max="15369" width="10" customWidth="1"/>
    <col min="15370" max="15370" width="50" customWidth="1"/>
    <col min="15606" max="15606" width="12" customWidth="1"/>
    <col min="15607" max="15607" width="40" customWidth="1"/>
    <col min="15608" max="15608" width="15" customWidth="1"/>
    <col min="15609" max="15609" width="40" customWidth="1"/>
    <col min="15610" max="15610" width="3" customWidth="1"/>
    <col min="15611" max="15611" width="50" customWidth="1"/>
    <col min="15612" max="15612" width="10" customWidth="1"/>
    <col min="15613" max="15613" width="6" customWidth="1"/>
    <col min="15614" max="15617" width="8" customWidth="1"/>
    <col min="15618" max="15618" width="80" customWidth="1"/>
    <col min="15619" max="15619" width="3" customWidth="1"/>
    <col min="15620" max="15620" width="5" customWidth="1"/>
    <col min="15621" max="15621" width="2" customWidth="1"/>
    <col min="15622" max="15622" width="20" customWidth="1"/>
    <col min="15623" max="15623" width="25" customWidth="1"/>
    <col min="15624" max="15625" width="10" customWidth="1"/>
    <col min="15626" max="15626" width="50" customWidth="1"/>
    <col min="15862" max="15862" width="12" customWidth="1"/>
    <col min="15863" max="15863" width="40" customWidth="1"/>
    <col min="15864" max="15864" width="15" customWidth="1"/>
    <col min="15865" max="15865" width="40" customWidth="1"/>
    <col min="15866" max="15866" width="3" customWidth="1"/>
    <col min="15867" max="15867" width="50" customWidth="1"/>
    <col min="15868" max="15868" width="10" customWidth="1"/>
    <col min="15869" max="15869" width="6" customWidth="1"/>
    <col min="15870" max="15873" width="8" customWidth="1"/>
    <col min="15874" max="15874" width="80" customWidth="1"/>
    <col min="15875" max="15875" width="3" customWidth="1"/>
    <col min="15876" max="15876" width="5" customWidth="1"/>
    <col min="15877" max="15877" width="2" customWidth="1"/>
    <col min="15878" max="15878" width="20" customWidth="1"/>
    <col min="15879" max="15879" width="25" customWidth="1"/>
    <col min="15880" max="15881" width="10" customWidth="1"/>
    <col min="15882" max="15882" width="50" customWidth="1"/>
    <col min="16118" max="16118" width="12" customWidth="1"/>
    <col min="16119" max="16119" width="40" customWidth="1"/>
    <col min="16120" max="16120" width="15" customWidth="1"/>
    <col min="16121" max="16121" width="40" customWidth="1"/>
    <col min="16122" max="16122" width="3" customWidth="1"/>
    <col min="16123" max="16123" width="50" customWidth="1"/>
    <col min="16124" max="16124" width="10" customWidth="1"/>
    <col min="16125" max="16125" width="6" customWidth="1"/>
    <col min="16126" max="16129" width="8" customWidth="1"/>
    <col min="16130" max="16130" width="80" customWidth="1"/>
    <col min="16131" max="16131" width="3" customWidth="1"/>
    <col min="16132" max="16132" width="5" customWidth="1"/>
    <col min="16133" max="16133" width="2" customWidth="1"/>
    <col min="16134" max="16134" width="20" customWidth="1"/>
    <col min="16135" max="16135" width="25" customWidth="1"/>
    <col min="16136" max="16137" width="10" customWidth="1"/>
    <col min="16138" max="16138" width="50" customWidth="1"/>
  </cols>
  <sheetData>
    <row r="1" spans="1:11" x14ac:dyDescent="0.25">
      <c r="A1" t="s">
        <v>737</v>
      </c>
      <c r="B1" t="s">
        <v>615</v>
      </c>
      <c r="C1" s="3" t="s">
        <v>104</v>
      </c>
      <c r="D1" t="s">
        <v>102</v>
      </c>
      <c r="E1" t="s">
        <v>103</v>
      </c>
      <c r="F1" t="s">
        <v>616</v>
      </c>
      <c r="G1" t="s">
        <v>101</v>
      </c>
      <c r="H1" t="s">
        <v>106</v>
      </c>
      <c r="I1" t="s">
        <v>738</v>
      </c>
      <c r="J1" s="3" t="s">
        <v>739</v>
      </c>
      <c r="K1" s="3" t="s">
        <v>105</v>
      </c>
    </row>
    <row r="2" spans="1:11" hidden="1" x14ac:dyDescent="0.25">
      <c r="A2" t="s">
        <v>740</v>
      </c>
      <c r="B2" t="s">
        <v>741</v>
      </c>
      <c r="C2" s="3" t="s">
        <v>745</v>
      </c>
      <c r="D2" t="s">
        <v>744</v>
      </c>
      <c r="E2">
        <v>0</v>
      </c>
      <c r="F2" t="s">
        <v>742</v>
      </c>
      <c r="G2" t="s">
        <v>743</v>
      </c>
      <c r="H2" t="s">
        <v>746</v>
      </c>
      <c r="I2" t="s">
        <v>744</v>
      </c>
      <c r="J2" s="3">
        <v>517968</v>
      </c>
      <c r="K2" s="3">
        <v>0</v>
      </c>
    </row>
    <row r="3" spans="1:11" x14ac:dyDescent="0.25">
      <c r="A3" t="s">
        <v>740</v>
      </c>
      <c r="B3" t="s">
        <v>741</v>
      </c>
      <c r="C3" s="3" t="s">
        <v>749</v>
      </c>
      <c r="D3" t="s">
        <v>108</v>
      </c>
      <c r="E3">
        <v>31382</v>
      </c>
      <c r="F3" t="s">
        <v>747</v>
      </c>
      <c r="G3" t="s">
        <v>748</v>
      </c>
      <c r="H3" t="s">
        <v>750</v>
      </c>
      <c r="I3" t="s">
        <v>744</v>
      </c>
      <c r="J3" s="3">
        <v>0</v>
      </c>
      <c r="K3" s="3">
        <v>32000</v>
      </c>
    </row>
    <row r="4" spans="1:11" x14ac:dyDescent="0.25">
      <c r="A4" t="s">
        <v>740</v>
      </c>
      <c r="B4" t="s">
        <v>741</v>
      </c>
      <c r="C4" s="3" t="s">
        <v>753</v>
      </c>
      <c r="D4" t="s">
        <v>108</v>
      </c>
      <c r="E4">
        <v>31484</v>
      </c>
      <c r="F4" t="s">
        <v>751</v>
      </c>
      <c r="G4" t="s">
        <v>752</v>
      </c>
      <c r="H4" t="s">
        <v>754</v>
      </c>
      <c r="I4" t="s">
        <v>744</v>
      </c>
      <c r="J4" s="3">
        <v>0</v>
      </c>
      <c r="K4" s="3">
        <v>144909</v>
      </c>
    </row>
    <row r="5" spans="1:11" hidden="1" x14ac:dyDescent="0.25">
      <c r="A5" t="s">
        <v>91</v>
      </c>
      <c r="B5" t="s">
        <v>755</v>
      </c>
      <c r="C5" s="3" t="s">
        <v>745</v>
      </c>
      <c r="D5" t="s">
        <v>744</v>
      </c>
      <c r="E5">
        <v>0</v>
      </c>
      <c r="F5" t="s">
        <v>756</v>
      </c>
      <c r="G5" t="s">
        <v>757</v>
      </c>
      <c r="H5" t="s">
        <v>758</v>
      </c>
      <c r="I5" t="s">
        <v>744</v>
      </c>
      <c r="J5" s="3">
        <v>100000</v>
      </c>
      <c r="K5" s="3">
        <v>0</v>
      </c>
    </row>
    <row r="6" spans="1:11" x14ac:dyDescent="0.25">
      <c r="A6" t="s">
        <v>91</v>
      </c>
      <c r="B6" t="s">
        <v>755</v>
      </c>
      <c r="C6" s="3" t="s">
        <v>759</v>
      </c>
      <c r="D6" t="s">
        <v>208</v>
      </c>
      <c r="E6">
        <v>770</v>
      </c>
      <c r="F6" t="s">
        <v>495</v>
      </c>
      <c r="G6" t="s">
        <v>496</v>
      </c>
      <c r="H6" t="s">
        <v>760</v>
      </c>
      <c r="I6" t="s">
        <v>744</v>
      </c>
      <c r="J6" s="3">
        <v>0</v>
      </c>
      <c r="K6" s="3">
        <v>1000000</v>
      </c>
    </row>
    <row r="7" spans="1:11" hidden="1" x14ac:dyDescent="0.25">
      <c r="A7" t="s">
        <v>95</v>
      </c>
      <c r="B7" t="s">
        <v>96</v>
      </c>
      <c r="C7" s="3" t="s">
        <v>745</v>
      </c>
      <c r="D7" t="s">
        <v>744</v>
      </c>
      <c r="E7">
        <v>0</v>
      </c>
      <c r="F7" t="s">
        <v>761</v>
      </c>
      <c r="G7" t="s">
        <v>762</v>
      </c>
      <c r="H7" t="s">
        <v>763</v>
      </c>
      <c r="I7" t="s">
        <v>744</v>
      </c>
      <c r="J7" s="3">
        <v>1252815</v>
      </c>
      <c r="K7" s="3">
        <v>0</v>
      </c>
    </row>
    <row r="8" spans="1:11" x14ac:dyDescent="0.25">
      <c r="A8" t="s">
        <v>95</v>
      </c>
      <c r="B8" t="s">
        <v>96</v>
      </c>
      <c r="C8" s="3" t="s">
        <v>766</v>
      </c>
      <c r="D8" t="s">
        <v>108</v>
      </c>
      <c r="E8">
        <v>31536</v>
      </c>
      <c r="F8" t="s">
        <v>764</v>
      </c>
      <c r="G8" t="s">
        <v>765</v>
      </c>
      <c r="H8" t="s">
        <v>767</v>
      </c>
      <c r="I8" t="s">
        <v>744</v>
      </c>
      <c r="J8" s="3">
        <v>0</v>
      </c>
      <c r="K8" s="3">
        <v>155000</v>
      </c>
    </row>
    <row r="9" spans="1:11" hidden="1" x14ac:dyDescent="0.25">
      <c r="A9" t="s">
        <v>768</v>
      </c>
      <c r="B9" t="s">
        <v>769</v>
      </c>
      <c r="C9" s="3" t="s">
        <v>745</v>
      </c>
      <c r="D9" t="s">
        <v>744</v>
      </c>
      <c r="E9">
        <v>0</v>
      </c>
      <c r="F9" t="s">
        <v>770</v>
      </c>
      <c r="G9" t="s">
        <v>249</v>
      </c>
      <c r="H9" t="s">
        <v>771</v>
      </c>
      <c r="I9" t="s">
        <v>744</v>
      </c>
      <c r="J9" s="3">
        <v>23741235</v>
      </c>
      <c r="K9" s="3">
        <v>0</v>
      </c>
    </row>
    <row r="10" spans="1:11" x14ac:dyDescent="0.25">
      <c r="A10" t="s">
        <v>768</v>
      </c>
      <c r="B10" t="s">
        <v>769</v>
      </c>
      <c r="C10" s="3" t="s">
        <v>753</v>
      </c>
      <c r="D10" t="s">
        <v>108</v>
      </c>
      <c r="E10">
        <v>31486</v>
      </c>
      <c r="F10" t="s">
        <v>772</v>
      </c>
      <c r="G10" t="s">
        <v>773</v>
      </c>
      <c r="H10" t="s">
        <v>774</v>
      </c>
      <c r="I10" t="s">
        <v>744</v>
      </c>
      <c r="J10" s="3">
        <v>0</v>
      </c>
      <c r="K10" s="3">
        <v>268410</v>
      </c>
    </row>
    <row r="11" spans="1:11" x14ac:dyDescent="0.25">
      <c r="A11" t="s">
        <v>768</v>
      </c>
      <c r="B11" t="s">
        <v>769</v>
      </c>
      <c r="C11" s="3" t="s">
        <v>753</v>
      </c>
      <c r="D11" t="s">
        <v>108</v>
      </c>
      <c r="E11">
        <v>31486</v>
      </c>
      <c r="F11" t="s">
        <v>775</v>
      </c>
      <c r="G11" t="s">
        <v>776</v>
      </c>
      <c r="H11" t="s">
        <v>777</v>
      </c>
      <c r="I11" t="s">
        <v>744</v>
      </c>
      <c r="J11" s="3">
        <v>0</v>
      </c>
      <c r="K11" s="3">
        <v>364149</v>
      </c>
    </row>
    <row r="12" spans="1:11" x14ac:dyDescent="0.25">
      <c r="A12" t="s">
        <v>768</v>
      </c>
      <c r="B12" t="s">
        <v>769</v>
      </c>
      <c r="C12" s="3" t="s">
        <v>753</v>
      </c>
      <c r="D12" t="s">
        <v>108</v>
      </c>
      <c r="E12">
        <v>31486</v>
      </c>
      <c r="F12" t="s">
        <v>778</v>
      </c>
      <c r="G12" t="s">
        <v>779</v>
      </c>
      <c r="H12" t="s">
        <v>780</v>
      </c>
      <c r="I12" t="s">
        <v>744</v>
      </c>
      <c r="J12" s="3">
        <v>0</v>
      </c>
      <c r="K12" s="3">
        <v>272948</v>
      </c>
    </row>
    <row r="13" spans="1:11" x14ac:dyDescent="0.25">
      <c r="A13" t="s">
        <v>768</v>
      </c>
      <c r="B13" t="s">
        <v>769</v>
      </c>
      <c r="C13" s="3" t="s">
        <v>753</v>
      </c>
      <c r="D13" t="s">
        <v>108</v>
      </c>
      <c r="E13">
        <v>31486</v>
      </c>
      <c r="F13" t="s">
        <v>751</v>
      </c>
      <c r="G13" t="s">
        <v>752</v>
      </c>
      <c r="H13" t="s">
        <v>781</v>
      </c>
      <c r="I13" t="s">
        <v>744</v>
      </c>
      <c r="J13" s="3">
        <v>0</v>
      </c>
      <c r="K13" s="3">
        <v>318549</v>
      </c>
    </row>
    <row r="14" spans="1:11" x14ac:dyDescent="0.25">
      <c r="A14" t="s">
        <v>768</v>
      </c>
      <c r="B14" t="s">
        <v>769</v>
      </c>
      <c r="C14" s="3" t="s">
        <v>753</v>
      </c>
      <c r="D14" t="s">
        <v>108</v>
      </c>
      <c r="E14">
        <v>31486</v>
      </c>
      <c r="F14" t="s">
        <v>782</v>
      </c>
      <c r="G14" t="s">
        <v>783</v>
      </c>
      <c r="H14" t="s">
        <v>784</v>
      </c>
      <c r="I14" t="s">
        <v>744</v>
      </c>
      <c r="J14" s="3">
        <v>0</v>
      </c>
      <c r="K14" s="3">
        <v>359611</v>
      </c>
    </row>
    <row r="15" spans="1:11" x14ac:dyDescent="0.25">
      <c r="A15" t="s">
        <v>768</v>
      </c>
      <c r="B15" t="s">
        <v>769</v>
      </c>
      <c r="C15" s="3" t="s">
        <v>753</v>
      </c>
      <c r="D15" t="s">
        <v>108</v>
      </c>
      <c r="E15">
        <v>31486</v>
      </c>
      <c r="F15" t="s">
        <v>785</v>
      </c>
      <c r="G15" t="s">
        <v>786</v>
      </c>
      <c r="H15" t="s">
        <v>787</v>
      </c>
      <c r="I15" t="s">
        <v>744</v>
      </c>
      <c r="J15" s="3">
        <v>0</v>
      </c>
      <c r="K15" s="3">
        <v>259334</v>
      </c>
    </row>
    <row r="16" spans="1:11" x14ac:dyDescent="0.25">
      <c r="A16" t="s">
        <v>768</v>
      </c>
      <c r="B16" t="s">
        <v>769</v>
      </c>
      <c r="C16" s="3" t="s">
        <v>753</v>
      </c>
      <c r="D16" t="s">
        <v>108</v>
      </c>
      <c r="E16">
        <v>31486</v>
      </c>
      <c r="F16" t="s">
        <v>788</v>
      </c>
      <c r="G16" t="s">
        <v>789</v>
      </c>
      <c r="H16" t="s">
        <v>790</v>
      </c>
      <c r="I16" t="s">
        <v>744</v>
      </c>
      <c r="J16" s="3">
        <v>0</v>
      </c>
      <c r="K16" s="3">
        <v>314011</v>
      </c>
    </row>
    <row r="17" spans="1:11" x14ac:dyDescent="0.25">
      <c r="A17" t="s">
        <v>768</v>
      </c>
      <c r="B17" t="s">
        <v>769</v>
      </c>
      <c r="C17" s="3" t="s">
        <v>753</v>
      </c>
      <c r="D17" t="s">
        <v>108</v>
      </c>
      <c r="E17">
        <v>31486</v>
      </c>
      <c r="F17" t="s">
        <v>791</v>
      </c>
      <c r="G17" t="s">
        <v>792</v>
      </c>
      <c r="H17" t="s">
        <v>793</v>
      </c>
      <c r="I17" t="s">
        <v>744</v>
      </c>
      <c r="J17" s="3">
        <v>0</v>
      </c>
      <c r="K17" s="3">
        <v>272948</v>
      </c>
    </row>
    <row r="18" spans="1:11" hidden="1" x14ac:dyDescent="0.25">
      <c r="A18" t="s">
        <v>0</v>
      </c>
      <c r="B18" t="s">
        <v>1</v>
      </c>
      <c r="C18" s="3" t="s">
        <v>745</v>
      </c>
      <c r="D18" t="s">
        <v>744</v>
      </c>
      <c r="E18">
        <v>0</v>
      </c>
      <c r="F18" t="s">
        <v>794</v>
      </c>
      <c r="G18" t="s">
        <v>129</v>
      </c>
      <c r="H18" t="s">
        <v>795</v>
      </c>
      <c r="I18" t="s">
        <v>744</v>
      </c>
      <c r="J18" s="3">
        <v>643900</v>
      </c>
      <c r="K18" s="3">
        <v>0</v>
      </c>
    </row>
    <row r="19" spans="1:11" x14ac:dyDescent="0.25">
      <c r="A19" t="s">
        <v>0</v>
      </c>
      <c r="B19" t="s">
        <v>1</v>
      </c>
      <c r="C19" s="3" t="s">
        <v>798</v>
      </c>
      <c r="D19" t="s">
        <v>208</v>
      </c>
      <c r="E19">
        <v>747</v>
      </c>
      <c r="F19" t="s">
        <v>796</v>
      </c>
      <c r="G19" t="s">
        <v>797</v>
      </c>
      <c r="H19" t="s">
        <v>799</v>
      </c>
      <c r="I19" t="s">
        <v>744</v>
      </c>
      <c r="J19" s="3">
        <v>0</v>
      </c>
      <c r="K19" s="3">
        <v>62000</v>
      </c>
    </row>
    <row r="20" spans="1:11" x14ac:dyDescent="0.25">
      <c r="A20" t="s">
        <v>0</v>
      </c>
      <c r="B20" t="s">
        <v>1</v>
      </c>
      <c r="C20" s="3" t="s">
        <v>798</v>
      </c>
      <c r="D20" t="s">
        <v>208</v>
      </c>
      <c r="E20">
        <v>756</v>
      </c>
      <c r="F20" t="s">
        <v>794</v>
      </c>
      <c r="G20" t="s">
        <v>129</v>
      </c>
      <c r="H20" t="s">
        <v>800</v>
      </c>
      <c r="I20" t="s">
        <v>744</v>
      </c>
      <c r="J20" s="3">
        <v>0</v>
      </c>
      <c r="K20" s="3">
        <v>4450</v>
      </c>
    </row>
    <row r="21" spans="1:11" hidden="1" x14ac:dyDescent="0.25">
      <c r="A21" t="s">
        <v>2</v>
      </c>
      <c r="B21" t="s">
        <v>3</v>
      </c>
      <c r="C21" s="3" t="s">
        <v>745</v>
      </c>
      <c r="D21" t="s">
        <v>744</v>
      </c>
      <c r="E21">
        <v>0</v>
      </c>
      <c r="F21" t="s">
        <v>801</v>
      </c>
      <c r="G21" t="s">
        <v>802</v>
      </c>
      <c r="H21" t="s">
        <v>803</v>
      </c>
      <c r="I21" t="s">
        <v>744</v>
      </c>
      <c r="J21" s="3">
        <v>14630146</v>
      </c>
      <c r="K21" s="3">
        <v>0</v>
      </c>
    </row>
    <row r="22" spans="1:11" hidden="1" x14ac:dyDescent="0.25">
      <c r="A22" t="s">
        <v>4</v>
      </c>
      <c r="B22" t="s">
        <v>5</v>
      </c>
      <c r="C22" s="3" t="s">
        <v>745</v>
      </c>
      <c r="D22" t="s">
        <v>744</v>
      </c>
      <c r="E22">
        <v>0</v>
      </c>
      <c r="F22" t="s">
        <v>801</v>
      </c>
      <c r="G22" t="s">
        <v>802</v>
      </c>
      <c r="H22" t="s">
        <v>803</v>
      </c>
      <c r="I22" t="s">
        <v>744</v>
      </c>
      <c r="J22" s="3">
        <v>11065766</v>
      </c>
      <c r="K22" s="3">
        <v>0</v>
      </c>
    </row>
    <row r="23" spans="1:11" hidden="1" x14ac:dyDescent="0.25">
      <c r="A23" t="s">
        <v>6</v>
      </c>
      <c r="B23" t="s">
        <v>7</v>
      </c>
      <c r="C23" s="3" t="s">
        <v>745</v>
      </c>
      <c r="D23" t="s">
        <v>744</v>
      </c>
      <c r="E23">
        <v>0</v>
      </c>
      <c r="F23" t="s">
        <v>801</v>
      </c>
      <c r="G23" t="s">
        <v>802</v>
      </c>
      <c r="H23" t="s">
        <v>803</v>
      </c>
      <c r="I23" t="s">
        <v>744</v>
      </c>
      <c r="J23" s="3">
        <v>929583</v>
      </c>
      <c r="K23" s="3">
        <v>0</v>
      </c>
    </row>
    <row r="24" spans="1:11" hidden="1" x14ac:dyDescent="0.25">
      <c r="A24" t="s">
        <v>8</v>
      </c>
      <c r="B24" t="s">
        <v>804</v>
      </c>
      <c r="C24" s="3" t="s">
        <v>745</v>
      </c>
      <c r="D24" t="s">
        <v>744</v>
      </c>
      <c r="E24">
        <v>0</v>
      </c>
      <c r="F24" t="s">
        <v>805</v>
      </c>
      <c r="G24" t="s">
        <v>806</v>
      </c>
      <c r="H24" t="s">
        <v>807</v>
      </c>
      <c r="I24" t="s">
        <v>744</v>
      </c>
      <c r="J24" s="3">
        <v>41643550</v>
      </c>
      <c r="K24" s="3">
        <v>0</v>
      </c>
    </row>
    <row r="25" spans="1:11" hidden="1" x14ac:dyDescent="0.25">
      <c r="A25" t="s">
        <v>9</v>
      </c>
      <c r="B25" t="s">
        <v>10</v>
      </c>
      <c r="C25" s="3" t="s">
        <v>745</v>
      </c>
      <c r="D25" t="s">
        <v>744</v>
      </c>
      <c r="E25">
        <v>0</v>
      </c>
      <c r="F25" t="s">
        <v>809</v>
      </c>
      <c r="G25" t="s">
        <v>810</v>
      </c>
      <c r="H25" t="s">
        <v>811</v>
      </c>
      <c r="I25" t="s">
        <v>744</v>
      </c>
      <c r="J25" s="3">
        <v>8375259.5</v>
      </c>
      <c r="K25" s="3">
        <v>0</v>
      </c>
    </row>
    <row r="26" spans="1:11" hidden="1" x14ac:dyDescent="0.25">
      <c r="A26" t="s">
        <v>90</v>
      </c>
      <c r="B26" t="s">
        <v>813</v>
      </c>
      <c r="C26" s="3" t="s">
        <v>745</v>
      </c>
      <c r="D26" t="s">
        <v>744</v>
      </c>
      <c r="E26">
        <v>0</v>
      </c>
      <c r="F26" t="s">
        <v>809</v>
      </c>
      <c r="G26" t="s">
        <v>810</v>
      </c>
      <c r="H26" t="s">
        <v>811</v>
      </c>
      <c r="I26" t="s">
        <v>744</v>
      </c>
      <c r="J26" s="3">
        <v>2450000</v>
      </c>
      <c r="K26" s="3">
        <v>0</v>
      </c>
    </row>
    <row r="27" spans="1:11" hidden="1" x14ac:dyDescent="0.25">
      <c r="A27" t="s">
        <v>814</v>
      </c>
      <c r="B27" t="s">
        <v>815</v>
      </c>
      <c r="C27" s="3" t="s">
        <v>745</v>
      </c>
      <c r="D27" t="s">
        <v>744</v>
      </c>
      <c r="E27">
        <v>0</v>
      </c>
      <c r="F27" t="s">
        <v>816</v>
      </c>
      <c r="G27" t="s">
        <v>817</v>
      </c>
      <c r="H27" t="s">
        <v>818</v>
      </c>
      <c r="I27" t="s">
        <v>744</v>
      </c>
      <c r="J27" s="3">
        <v>2613171.4900000002</v>
      </c>
      <c r="K27" s="3">
        <v>0</v>
      </c>
    </row>
    <row r="28" spans="1:11" hidden="1" x14ac:dyDescent="0.25">
      <c r="A28" t="s">
        <v>814</v>
      </c>
      <c r="B28" t="s">
        <v>815</v>
      </c>
      <c r="C28" s="3" t="s">
        <v>819</v>
      </c>
      <c r="D28" t="s">
        <v>143</v>
      </c>
      <c r="E28">
        <v>77</v>
      </c>
      <c r="F28" t="s">
        <v>468</v>
      </c>
      <c r="G28" t="s">
        <v>469</v>
      </c>
      <c r="H28" t="s">
        <v>820</v>
      </c>
      <c r="I28" t="s">
        <v>744</v>
      </c>
      <c r="J28" s="3">
        <v>0</v>
      </c>
      <c r="K28" s="3">
        <v>158000</v>
      </c>
    </row>
    <row r="29" spans="1:11" x14ac:dyDescent="0.25">
      <c r="A29" t="s">
        <v>821</v>
      </c>
      <c r="B29" t="s">
        <v>822</v>
      </c>
      <c r="C29" s="3" t="s">
        <v>819</v>
      </c>
      <c r="D29" t="s">
        <v>108</v>
      </c>
      <c r="E29">
        <v>31510</v>
      </c>
      <c r="F29" t="s">
        <v>816</v>
      </c>
      <c r="G29" t="s">
        <v>817</v>
      </c>
      <c r="H29" t="s">
        <v>823</v>
      </c>
      <c r="I29" t="s">
        <v>744</v>
      </c>
      <c r="J29" s="3">
        <v>0</v>
      </c>
      <c r="K29" s="3">
        <v>674000</v>
      </c>
    </row>
    <row r="30" spans="1:11" hidden="1" x14ac:dyDescent="0.25">
      <c r="A30" t="s">
        <v>11</v>
      </c>
      <c r="B30" t="s">
        <v>12</v>
      </c>
      <c r="C30" s="3" t="s">
        <v>745</v>
      </c>
      <c r="D30" t="s">
        <v>744</v>
      </c>
      <c r="E30">
        <v>0</v>
      </c>
      <c r="F30" t="s">
        <v>801</v>
      </c>
      <c r="G30" t="s">
        <v>802</v>
      </c>
      <c r="H30" t="s">
        <v>824</v>
      </c>
      <c r="I30" t="s">
        <v>744</v>
      </c>
      <c r="J30" s="3">
        <v>419964</v>
      </c>
      <c r="K30" s="3">
        <v>0</v>
      </c>
    </row>
    <row r="31" spans="1:11" hidden="1" x14ac:dyDescent="0.25">
      <c r="A31" t="s">
        <v>11</v>
      </c>
      <c r="B31" t="s">
        <v>12</v>
      </c>
      <c r="C31" s="3" t="s">
        <v>759</v>
      </c>
      <c r="D31" t="s">
        <v>277</v>
      </c>
      <c r="E31">
        <v>323</v>
      </c>
      <c r="F31" t="s">
        <v>801</v>
      </c>
      <c r="G31" t="s">
        <v>802</v>
      </c>
      <c r="H31" t="s">
        <v>825</v>
      </c>
      <c r="I31" t="s">
        <v>744</v>
      </c>
      <c r="J31" s="3">
        <v>0</v>
      </c>
      <c r="K31" s="3">
        <v>85334</v>
      </c>
    </row>
    <row r="32" spans="1:11" hidden="1" x14ac:dyDescent="0.25">
      <c r="A32" t="s">
        <v>97</v>
      </c>
      <c r="B32" t="s">
        <v>98</v>
      </c>
      <c r="C32" s="3" t="s">
        <v>745</v>
      </c>
      <c r="D32" t="s">
        <v>744</v>
      </c>
      <c r="E32">
        <v>0</v>
      </c>
      <c r="F32" t="s">
        <v>801</v>
      </c>
      <c r="G32" t="s">
        <v>802</v>
      </c>
      <c r="H32" t="s">
        <v>826</v>
      </c>
      <c r="I32" t="s">
        <v>744</v>
      </c>
      <c r="J32" s="3">
        <v>1075780</v>
      </c>
      <c r="K32" s="3">
        <v>0</v>
      </c>
    </row>
    <row r="33" spans="1:11" x14ac:dyDescent="0.25">
      <c r="A33" t="s">
        <v>97</v>
      </c>
      <c r="B33" t="s">
        <v>98</v>
      </c>
      <c r="C33" s="3" t="s">
        <v>798</v>
      </c>
      <c r="D33" t="s">
        <v>208</v>
      </c>
      <c r="E33">
        <v>757</v>
      </c>
      <c r="F33" t="s">
        <v>611</v>
      </c>
      <c r="G33" t="s">
        <v>612</v>
      </c>
      <c r="H33" t="s">
        <v>827</v>
      </c>
      <c r="I33" t="s">
        <v>744</v>
      </c>
      <c r="J33" s="3">
        <v>0</v>
      </c>
      <c r="K33" s="3">
        <v>268945</v>
      </c>
    </row>
    <row r="34" spans="1:11" hidden="1" x14ac:dyDescent="0.25">
      <c r="A34" t="s">
        <v>13</v>
      </c>
      <c r="B34" t="s">
        <v>14</v>
      </c>
      <c r="C34" s="3" t="s">
        <v>745</v>
      </c>
      <c r="D34" t="s">
        <v>744</v>
      </c>
      <c r="E34">
        <v>0</v>
      </c>
      <c r="F34" t="s">
        <v>828</v>
      </c>
      <c r="G34" t="s">
        <v>829</v>
      </c>
      <c r="H34" t="s">
        <v>830</v>
      </c>
      <c r="I34" t="s">
        <v>744</v>
      </c>
      <c r="J34" s="3">
        <v>395823</v>
      </c>
      <c r="K34" s="3">
        <v>0</v>
      </c>
    </row>
    <row r="35" spans="1:11" x14ac:dyDescent="0.25">
      <c r="A35" t="s">
        <v>13</v>
      </c>
      <c r="B35" t="s">
        <v>14</v>
      </c>
      <c r="C35" s="3" t="s">
        <v>831</v>
      </c>
      <c r="D35" t="s">
        <v>108</v>
      </c>
      <c r="E35">
        <v>31523</v>
      </c>
      <c r="F35" t="s">
        <v>828</v>
      </c>
      <c r="G35" t="s">
        <v>829</v>
      </c>
      <c r="H35" t="s">
        <v>832</v>
      </c>
      <c r="I35" t="s">
        <v>744</v>
      </c>
      <c r="J35" s="3">
        <v>0</v>
      </c>
      <c r="K35" s="3">
        <v>23390</v>
      </c>
    </row>
    <row r="36" spans="1:11" hidden="1" x14ac:dyDescent="0.25">
      <c r="A36" t="s">
        <v>15</v>
      </c>
      <c r="B36" t="s">
        <v>16</v>
      </c>
      <c r="C36" s="3" t="s">
        <v>745</v>
      </c>
      <c r="D36" t="s">
        <v>744</v>
      </c>
      <c r="E36">
        <v>0</v>
      </c>
      <c r="F36" t="s">
        <v>833</v>
      </c>
      <c r="G36" t="s">
        <v>834</v>
      </c>
      <c r="H36" t="s">
        <v>835</v>
      </c>
      <c r="I36" t="s">
        <v>744</v>
      </c>
      <c r="J36" s="3">
        <v>320000</v>
      </c>
      <c r="K36" s="3">
        <v>0</v>
      </c>
    </row>
    <row r="37" spans="1:11" x14ac:dyDescent="0.25">
      <c r="A37" t="s">
        <v>15</v>
      </c>
      <c r="B37" t="s">
        <v>16</v>
      </c>
      <c r="C37" s="3" t="s">
        <v>838</v>
      </c>
      <c r="D37" t="s">
        <v>108</v>
      </c>
      <c r="E37">
        <v>31464</v>
      </c>
      <c r="F37" t="s">
        <v>836</v>
      </c>
      <c r="G37" t="s">
        <v>837</v>
      </c>
      <c r="H37" t="s">
        <v>839</v>
      </c>
      <c r="I37" t="s">
        <v>744</v>
      </c>
      <c r="J37" s="3">
        <v>0</v>
      </c>
      <c r="K37" s="3">
        <v>40000</v>
      </c>
    </row>
    <row r="38" spans="1:11" hidden="1" x14ac:dyDescent="0.25">
      <c r="A38" t="s">
        <v>840</v>
      </c>
      <c r="B38" t="s">
        <v>841</v>
      </c>
      <c r="C38" s="3" t="s">
        <v>745</v>
      </c>
      <c r="D38" t="s">
        <v>744</v>
      </c>
      <c r="E38">
        <v>0</v>
      </c>
      <c r="F38" t="s">
        <v>842</v>
      </c>
      <c r="G38" t="s">
        <v>843</v>
      </c>
      <c r="H38" t="s">
        <v>844</v>
      </c>
      <c r="I38" t="s">
        <v>744</v>
      </c>
      <c r="J38" s="3">
        <v>35000</v>
      </c>
      <c r="K38" s="3">
        <v>0</v>
      </c>
    </row>
    <row r="39" spans="1:11" x14ac:dyDescent="0.25">
      <c r="A39" t="s">
        <v>840</v>
      </c>
      <c r="B39" t="s">
        <v>841</v>
      </c>
      <c r="C39" s="3" t="s">
        <v>798</v>
      </c>
      <c r="D39" t="s">
        <v>108</v>
      </c>
      <c r="E39">
        <v>31621</v>
      </c>
      <c r="F39" t="s">
        <v>845</v>
      </c>
      <c r="G39" t="s">
        <v>846</v>
      </c>
      <c r="H39" t="s">
        <v>847</v>
      </c>
      <c r="I39" t="s">
        <v>744</v>
      </c>
      <c r="J39" s="3">
        <v>0</v>
      </c>
      <c r="K39" s="3">
        <v>10000</v>
      </c>
    </row>
    <row r="40" spans="1:11" hidden="1" x14ac:dyDescent="0.25">
      <c r="A40" t="s">
        <v>848</v>
      </c>
      <c r="B40" t="s">
        <v>849</v>
      </c>
      <c r="C40" s="3" t="s">
        <v>745</v>
      </c>
      <c r="D40" t="s">
        <v>744</v>
      </c>
      <c r="E40">
        <v>0</v>
      </c>
      <c r="F40" t="s">
        <v>845</v>
      </c>
      <c r="G40" t="s">
        <v>846</v>
      </c>
      <c r="H40" t="s">
        <v>850</v>
      </c>
      <c r="I40" t="s">
        <v>744</v>
      </c>
      <c r="J40" s="3">
        <v>1186577</v>
      </c>
      <c r="K40" s="3">
        <v>0</v>
      </c>
    </row>
    <row r="41" spans="1:11" x14ac:dyDescent="0.25">
      <c r="A41" t="s">
        <v>848</v>
      </c>
      <c r="B41" t="s">
        <v>849</v>
      </c>
      <c r="C41" s="3" t="s">
        <v>798</v>
      </c>
      <c r="D41" t="s">
        <v>108</v>
      </c>
      <c r="E41">
        <v>31621</v>
      </c>
      <c r="F41" t="s">
        <v>845</v>
      </c>
      <c r="G41" t="s">
        <v>846</v>
      </c>
      <c r="H41" t="s">
        <v>847</v>
      </c>
      <c r="I41" t="s">
        <v>744</v>
      </c>
      <c r="J41" s="3">
        <v>0</v>
      </c>
      <c r="K41" s="3">
        <v>1900</v>
      </c>
    </row>
    <row r="42" spans="1:11" hidden="1" x14ac:dyDescent="0.25">
      <c r="A42" t="s">
        <v>851</v>
      </c>
      <c r="B42" t="s">
        <v>17</v>
      </c>
      <c r="C42" s="3" t="s">
        <v>745</v>
      </c>
      <c r="D42" t="s">
        <v>744</v>
      </c>
      <c r="E42">
        <v>0</v>
      </c>
      <c r="F42" t="s">
        <v>852</v>
      </c>
      <c r="G42" t="s">
        <v>853</v>
      </c>
      <c r="H42" t="s">
        <v>854</v>
      </c>
      <c r="I42" t="s">
        <v>744</v>
      </c>
      <c r="J42" s="3">
        <v>1136442</v>
      </c>
      <c r="K42" s="3">
        <v>0</v>
      </c>
    </row>
    <row r="43" spans="1:11" x14ac:dyDescent="0.25">
      <c r="A43" t="s">
        <v>851</v>
      </c>
      <c r="B43" t="s">
        <v>17</v>
      </c>
      <c r="C43" s="3" t="s">
        <v>855</v>
      </c>
      <c r="D43" t="s">
        <v>108</v>
      </c>
      <c r="E43">
        <v>31441</v>
      </c>
      <c r="F43" t="s">
        <v>852</v>
      </c>
      <c r="G43" t="s">
        <v>853</v>
      </c>
      <c r="H43" t="s">
        <v>856</v>
      </c>
      <c r="I43" t="s">
        <v>744</v>
      </c>
      <c r="J43" s="3">
        <v>0</v>
      </c>
      <c r="K43" s="3">
        <v>183963</v>
      </c>
    </row>
    <row r="44" spans="1:11" hidden="1" x14ac:dyDescent="0.25">
      <c r="A44" t="s">
        <v>857</v>
      </c>
      <c r="B44" t="s">
        <v>92</v>
      </c>
      <c r="C44" s="3" t="s">
        <v>745</v>
      </c>
      <c r="D44" t="s">
        <v>744</v>
      </c>
      <c r="E44">
        <v>0</v>
      </c>
      <c r="F44" t="s">
        <v>858</v>
      </c>
      <c r="G44" t="s">
        <v>859</v>
      </c>
      <c r="H44" t="s">
        <v>860</v>
      </c>
      <c r="I44" t="s">
        <v>744</v>
      </c>
      <c r="J44" s="3">
        <v>267542</v>
      </c>
      <c r="K44" s="3">
        <v>0</v>
      </c>
    </row>
    <row r="45" spans="1:11" x14ac:dyDescent="0.25">
      <c r="A45" t="s">
        <v>857</v>
      </c>
      <c r="B45" t="s">
        <v>92</v>
      </c>
      <c r="C45" s="3" t="s">
        <v>798</v>
      </c>
      <c r="D45" t="s">
        <v>108</v>
      </c>
      <c r="E45">
        <v>31620</v>
      </c>
      <c r="F45" t="s">
        <v>858</v>
      </c>
      <c r="G45" t="s">
        <v>859</v>
      </c>
      <c r="H45" t="s">
        <v>861</v>
      </c>
      <c r="I45" t="s">
        <v>744</v>
      </c>
      <c r="J45" s="3">
        <v>0</v>
      </c>
      <c r="K45" s="3">
        <v>42650</v>
      </c>
    </row>
    <row r="46" spans="1:11" x14ac:dyDescent="0.25">
      <c r="A46" t="s">
        <v>862</v>
      </c>
      <c r="B46" t="s">
        <v>863</v>
      </c>
      <c r="C46" s="3" t="s">
        <v>855</v>
      </c>
      <c r="D46" t="s">
        <v>108</v>
      </c>
      <c r="E46">
        <v>31440</v>
      </c>
      <c r="F46" t="s">
        <v>864</v>
      </c>
      <c r="G46" t="s">
        <v>865</v>
      </c>
      <c r="H46" t="s">
        <v>866</v>
      </c>
      <c r="I46" t="s">
        <v>744</v>
      </c>
      <c r="J46" s="3">
        <v>0</v>
      </c>
      <c r="K46" s="3">
        <v>48147</v>
      </c>
    </row>
    <row r="47" spans="1:11" x14ac:dyDescent="0.25">
      <c r="A47" t="s">
        <v>867</v>
      </c>
      <c r="B47" t="s">
        <v>868</v>
      </c>
      <c r="C47" s="3" t="s">
        <v>819</v>
      </c>
      <c r="D47" t="s">
        <v>108</v>
      </c>
      <c r="E47">
        <v>31515</v>
      </c>
      <c r="F47" t="s">
        <v>845</v>
      </c>
      <c r="G47" t="s">
        <v>846</v>
      </c>
      <c r="H47" t="s">
        <v>869</v>
      </c>
      <c r="I47" t="s">
        <v>744</v>
      </c>
      <c r="J47" s="3">
        <v>0</v>
      </c>
      <c r="K47" s="3">
        <v>38859.67</v>
      </c>
    </row>
    <row r="48" spans="1:11" x14ac:dyDescent="0.25">
      <c r="A48" t="s">
        <v>870</v>
      </c>
      <c r="B48" t="s">
        <v>871</v>
      </c>
      <c r="C48" s="3" t="s">
        <v>753</v>
      </c>
      <c r="D48" t="s">
        <v>108</v>
      </c>
      <c r="E48">
        <v>31490</v>
      </c>
      <c r="F48" t="s">
        <v>864</v>
      </c>
      <c r="G48" t="s">
        <v>865</v>
      </c>
      <c r="H48" t="s">
        <v>872</v>
      </c>
      <c r="I48" t="s">
        <v>744</v>
      </c>
      <c r="J48" s="3">
        <v>0</v>
      </c>
      <c r="K48" s="3">
        <v>55718</v>
      </c>
    </row>
    <row r="49" spans="1:11" x14ac:dyDescent="0.25">
      <c r="A49" t="s">
        <v>873</v>
      </c>
      <c r="B49" t="s">
        <v>874</v>
      </c>
      <c r="C49" s="3" t="s">
        <v>855</v>
      </c>
      <c r="D49" t="s">
        <v>108</v>
      </c>
      <c r="E49">
        <v>31439</v>
      </c>
      <c r="F49" t="s">
        <v>845</v>
      </c>
      <c r="G49" t="s">
        <v>846</v>
      </c>
      <c r="H49" t="s">
        <v>875</v>
      </c>
      <c r="I49" t="s">
        <v>744</v>
      </c>
      <c r="J49" s="3">
        <v>0</v>
      </c>
      <c r="K49" s="3">
        <v>37790.82</v>
      </c>
    </row>
    <row r="50" spans="1:11" x14ac:dyDescent="0.25">
      <c r="A50" t="s">
        <v>876</v>
      </c>
      <c r="B50" t="s">
        <v>877</v>
      </c>
      <c r="C50" s="3" t="s">
        <v>819</v>
      </c>
      <c r="D50" t="s">
        <v>108</v>
      </c>
      <c r="E50">
        <v>31513</v>
      </c>
      <c r="F50" t="s">
        <v>845</v>
      </c>
      <c r="G50" t="s">
        <v>846</v>
      </c>
      <c r="H50" t="s">
        <v>878</v>
      </c>
      <c r="I50" t="s">
        <v>744</v>
      </c>
      <c r="J50" s="3">
        <v>0</v>
      </c>
      <c r="K50" s="3">
        <v>45648.480000000003</v>
      </c>
    </row>
    <row r="51" spans="1:11" x14ac:dyDescent="0.25">
      <c r="A51" t="s">
        <v>879</v>
      </c>
      <c r="B51" t="s">
        <v>38</v>
      </c>
      <c r="C51" s="3" t="s">
        <v>855</v>
      </c>
      <c r="D51" t="s">
        <v>108</v>
      </c>
      <c r="E51">
        <v>31439</v>
      </c>
      <c r="F51" t="s">
        <v>845</v>
      </c>
      <c r="G51" t="s">
        <v>846</v>
      </c>
      <c r="H51" t="s">
        <v>880</v>
      </c>
      <c r="I51" t="s">
        <v>744</v>
      </c>
      <c r="J51" s="3">
        <v>0</v>
      </c>
      <c r="K51" s="3">
        <v>88197.94</v>
      </c>
    </row>
    <row r="52" spans="1:11" x14ac:dyDescent="0.25">
      <c r="A52" t="s">
        <v>881</v>
      </c>
      <c r="B52" t="s">
        <v>882</v>
      </c>
      <c r="C52" s="3" t="s">
        <v>819</v>
      </c>
      <c r="D52" t="s">
        <v>108</v>
      </c>
      <c r="E52">
        <v>31515</v>
      </c>
      <c r="F52" t="s">
        <v>845</v>
      </c>
      <c r="G52" t="s">
        <v>846</v>
      </c>
      <c r="H52" t="s">
        <v>883</v>
      </c>
      <c r="I52" t="s">
        <v>744</v>
      </c>
      <c r="J52" s="3">
        <v>0</v>
      </c>
      <c r="K52" s="3">
        <v>38859.67</v>
      </c>
    </row>
    <row r="53" spans="1:11" hidden="1" x14ac:dyDescent="0.25">
      <c r="A53" t="s">
        <v>884</v>
      </c>
      <c r="B53" t="s">
        <v>885</v>
      </c>
      <c r="C53" s="3" t="s">
        <v>745</v>
      </c>
      <c r="D53" t="s">
        <v>744</v>
      </c>
      <c r="E53">
        <v>0</v>
      </c>
      <c r="F53" t="s">
        <v>886</v>
      </c>
      <c r="G53" t="s">
        <v>887</v>
      </c>
      <c r="H53" t="s">
        <v>888</v>
      </c>
      <c r="I53" t="s">
        <v>744</v>
      </c>
      <c r="J53" s="3">
        <v>263000</v>
      </c>
      <c r="K53" s="3">
        <v>0</v>
      </c>
    </row>
    <row r="54" spans="1:11" x14ac:dyDescent="0.25">
      <c r="A54" t="s">
        <v>884</v>
      </c>
      <c r="B54" t="s">
        <v>885</v>
      </c>
      <c r="C54" s="3" t="s">
        <v>891</v>
      </c>
      <c r="D54" t="s">
        <v>108</v>
      </c>
      <c r="E54">
        <v>31413</v>
      </c>
      <c r="F54" t="s">
        <v>889</v>
      </c>
      <c r="G54" t="s">
        <v>890</v>
      </c>
      <c r="H54" t="s">
        <v>892</v>
      </c>
      <c r="I54" t="s">
        <v>744</v>
      </c>
      <c r="J54" s="3">
        <v>0</v>
      </c>
      <c r="K54" s="3">
        <v>6500</v>
      </c>
    </row>
    <row r="55" spans="1:11" x14ac:dyDescent="0.25">
      <c r="A55" t="s">
        <v>884</v>
      </c>
      <c r="B55" t="s">
        <v>885</v>
      </c>
      <c r="C55" s="3" t="s">
        <v>891</v>
      </c>
      <c r="D55" t="s">
        <v>108</v>
      </c>
      <c r="E55">
        <v>31421</v>
      </c>
      <c r="F55" t="s">
        <v>886</v>
      </c>
      <c r="G55" t="s">
        <v>887</v>
      </c>
      <c r="H55" t="s">
        <v>893</v>
      </c>
      <c r="I55" t="s">
        <v>744</v>
      </c>
      <c r="J55" s="3">
        <v>0</v>
      </c>
      <c r="K55" s="3">
        <v>6500</v>
      </c>
    </row>
    <row r="56" spans="1:11" x14ac:dyDescent="0.25">
      <c r="A56" t="s">
        <v>884</v>
      </c>
      <c r="B56" t="s">
        <v>885</v>
      </c>
      <c r="C56" s="3" t="s">
        <v>891</v>
      </c>
      <c r="D56" t="s">
        <v>108</v>
      </c>
      <c r="E56">
        <v>31421</v>
      </c>
      <c r="F56" t="s">
        <v>886</v>
      </c>
      <c r="G56" t="s">
        <v>887</v>
      </c>
      <c r="H56" t="s">
        <v>894</v>
      </c>
      <c r="I56" t="s">
        <v>744</v>
      </c>
      <c r="J56" s="3">
        <v>0</v>
      </c>
      <c r="K56" s="3">
        <v>6500</v>
      </c>
    </row>
    <row r="57" spans="1:11" x14ac:dyDescent="0.25">
      <c r="A57" t="s">
        <v>884</v>
      </c>
      <c r="B57" t="s">
        <v>885</v>
      </c>
      <c r="C57" s="3" t="s">
        <v>766</v>
      </c>
      <c r="D57" t="s">
        <v>108</v>
      </c>
      <c r="E57">
        <v>31528</v>
      </c>
      <c r="F57" t="s">
        <v>895</v>
      </c>
      <c r="G57" t="s">
        <v>896</v>
      </c>
      <c r="H57" t="s">
        <v>897</v>
      </c>
      <c r="I57" t="s">
        <v>744</v>
      </c>
      <c r="J57" s="3">
        <v>0</v>
      </c>
      <c r="K57" s="3">
        <v>5000</v>
      </c>
    </row>
    <row r="58" spans="1:11" x14ac:dyDescent="0.25">
      <c r="A58" t="s">
        <v>884</v>
      </c>
      <c r="B58" t="s">
        <v>885</v>
      </c>
      <c r="C58" s="3" t="s">
        <v>900</v>
      </c>
      <c r="D58" t="s">
        <v>108</v>
      </c>
      <c r="E58">
        <v>31577</v>
      </c>
      <c r="F58" t="s">
        <v>898</v>
      </c>
      <c r="G58" t="s">
        <v>899</v>
      </c>
      <c r="H58" t="s">
        <v>897</v>
      </c>
      <c r="I58" t="s">
        <v>744</v>
      </c>
      <c r="J58" s="3">
        <v>0</v>
      </c>
      <c r="K58" s="3">
        <v>4000</v>
      </c>
    </row>
    <row r="59" spans="1:11" hidden="1" x14ac:dyDescent="0.25">
      <c r="A59" t="s">
        <v>901</v>
      </c>
      <c r="B59" t="s">
        <v>902</v>
      </c>
      <c r="C59" s="3" t="s">
        <v>745</v>
      </c>
      <c r="D59" t="s">
        <v>744</v>
      </c>
      <c r="E59">
        <v>0</v>
      </c>
      <c r="F59" t="s">
        <v>903</v>
      </c>
      <c r="G59" t="s">
        <v>904</v>
      </c>
      <c r="H59" t="s">
        <v>905</v>
      </c>
      <c r="I59" t="s">
        <v>744</v>
      </c>
      <c r="J59" s="3">
        <v>496000</v>
      </c>
      <c r="K59" s="3">
        <v>0</v>
      </c>
    </row>
    <row r="60" spans="1:11" x14ac:dyDescent="0.25">
      <c r="A60" t="s">
        <v>901</v>
      </c>
      <c r="B60" t="s">
        <v>902</v>
      </c>
      <c r="C60" s="3" t="s">
        <v>798</v>
      </c>
      <c r="D60" t="s">
        <v>208</v>
      </c>
      <c r="E60">
        <v>747</v>
      </c>
      <c r="F60" t="s">
        <v>906</v>
      </c>
      <c r="G60" t="s">
        <v>907</v>
      </c>
      <c r="H60" t="s">
        <v>908</v>
      </c>
      <c r="I60" t="s">
        <v>744</v>
      </c>
      <c r="J60" s="3">
        <v>0</v>
      </c>
      <c r="K60" s="3">
        <v>510000</v>
      </c>
    </row>
    <row r="61" spans="1:11" hidden="1" x14ac:dyDescent="0.25">
      <c r="A61" t="s">
        <v>18</v>
      </c>
      <c r="B61" t="s">
        <v>909</v>
      </c>
      <c r="C61" s="3" t="s">
        <v>745</v>
      </c>
      <c r="D61" t="s">
        <v>744</v>
      </c>
      <c r="E61">
        <v>0</v>
      </c>
      <c r="F61" t="s">
        <v>910</v>
      </c>
      <c r="G61" t="s">
        <v>911</v>
      </c>
      <c r="H61" t="s">
        <v>912</v>
      </c>
      <c r="I61" t="s">
        <v>744</v>
      </c>
      <c r="J61" s="3">
        <v>10444809</v>
      </c>
      <c r="K61" s="3">
        <v>0</v>
      </c>
    </row>
    <row r="62" spans="1:11" x14ac:dyDescent="0.25">
      <c r="A62" t="s">
        <v>18</v>
      </c>
      <c r="B62" t="s">
        <v>909</v>
      </c>
      <c r="C62" s="3" t="s">
        <v>753</v>
      </c>
      <c r="D62" t="s">
        <v>108</v>
      </c>
      <c r="E62">
        <v>31482</v>
      </c>
      <c r="F62" t="s">
        <v>742</v>
      </c>
      <c r="G62" t="s">
        <v>743</v>
      </c>
      <c r="H62" t="s">
        <v>913</v>
      </c>
      <c r="I62" t="s">
        <v>744</v>
      </c>
      <c r="J62" s="3">
        <v>0</v>
      </c>
      <c r="K62" s="3">
        <v>662543</v>
      </c>
    </row>
    <row r="63" spans="1:11" x14ac:dyDescent="0.25">
      <c r="A63" t="s">
        <v>18</v>
      </c>
      <c r="B63" t="s">
        <v>909</v>
      </c>
      <c r="C63" s="3" t="s">
        <v>753</v>
      </c>
      <c r="D63" t="s">
        <v>108</v>
      </c>
      <c r="E63">
        <v>31483</v>
      </c>
      <c r="F63" t="s">
        <v>914</v>
      </c>
      <c r="G63" t="s">
        <v>915</v>
      </c>
      <c r="H63" t="s">
        <v>916</v>
      </c>
      <c r="I63" t="s">
        <v>744</v>
      </c>
      <c r="J63" s="3">
        <v>0</v>
      </c>
      <c r="K63" s="3">
        <v>1000000</v>
      </c>
    </row>
    <row r="64" spans="1:11" hidden="1" x14ac:dyDescent="0.25">
      <c r="A64" t="s">
        <v>917</v>
      </c>
      <c r="B64" t="s">
        <v>736</v>
      </c>
      <c r="C64" s="3" t="s">
        <v>745</v>
      </c>
      <c r="D64" t="s">
        <v>744</v>
      </c>
      <c r="E64">
        <v>0</v>
      </c>
      <c r="F64" t="s">
        <v>678</v>
      </c>
      <c r="G64" t="s">
        <v>387</v>
      </c>
      <c r="H64" t="s">
        <v>918</v>
      </c>
      <c r="I64" t="s">
        <v>744</v>
      </c>
      <c r="J64" s="3">
        <v>260600</v>
      </c>
      <c r="K64" s="3">
        <v>0</v>
      </c>
    </row>
    <row r="65" spans="1:11" x14ac:dyDescent="0.25">
      <c r="A65" t="s">
        <v>917</v>
      </c>
      <c r="B65" t="s">
        <v>736</v>
      </c>
      <c r="C65" s="3" t="s">
        <v>919</v>
      </c>
      <c r="D65" t="s">
        <v>108</v>
      </c>
      <c r="E65">
        <v>31355</v>
      </c>
      <c r="F65" t="s">
        <v>678</v>
      </c>
      <c r="G65" t="s">
        <v>387</v>
      </c>
      <c r="H65" t="s">
        <v>920</v>
      </c>
      <c r="I65" t="s">
        <v>744</v>
      </c>
      <c r="J65" s="3">
        <v>0</v>
      </c>
      <c r="K65" s="3">
        <v>104165</v>
      </c>
    </row>
    <row r="66" spans="1:11" x14ac:dyDescent="0.25">
      <c r="A66" t="s">
        <v>917</v>
      </c>
      <c r="B66" t="s">
        <v>736</v>
      </c>
      <c r="C66" s="3" t="s">
        <v>812</v>
      </c>
      <c r="D66" t="s">
        <v>108</v>
      </c>
      <c r="E66">
        <v>31476</v>
      </c>
      <c r="F66" t="s">
        <v>678</v>
      </c>
      <c r="G66" t="s">
        <v>387</v>
      </c>
      <c r="H66" t="s">
        <v>921</v>
      </c>
      <c r="I66" t="s">
        <v>744</v>
      </c>
      <c r="J66" s="3">
        <v>0</v>
      </c>
      <c r="K66" s="3">
        <v>5500</v>
      </c>
    </row>
    <row r="67" spans="1:11" x14ac:dyDescent="0.25">
      <c r="A67" t="s">
        <v>917</v>
      </c>
      <c r="B67" t="s">
        <v>736</v>
      </c>
      <c r="C67" s="3" t="s">
        <v>766</v>
      </c>
      <c r="D67" t="s">
        <v>108</v>
      </c>
      <c r="E67">
        <v>31532</v>
      </c>
      <c r="F67" t="s">
        <v>678</v>
      </c>
      <c r="G67" t="s">
        <v>387</v>
      </c>
      <c r="H67" t="s">
        <v>922</v>
      </c>
      <c r="I67" t="s">
        <v>744</v>
      </c>
      <c r="J67" s="3">
        <v>0</v>
      </c>
      <c r="K67" s="3">
        <v>5500</v>
      </c>
    </row>
    <row r="68" spans="1:11" x14ac:dyDescent="0.25">
      <c r="A68" t="s">
        <v>923</v>
      </c>
      <c r="B68" t="s">
        <v>924</v>
      </c>
      <c r="C68" s="3" t="s">
        <v>927</v>
      </c>
      <c r="D68" t="s">
        <v>108</v>
      </c>
      <c r="E68">
        <v>31371</v>
      </c>
      <c r="F68" t="s">
        <v>925</v>
      </c>
      <c r="G68" t="s">
        <v>926</v>
      </c>
      <c r="H68" t="s">
        <v>928</v>
      </c>
      <c r="I68" t="s">
        <v>744</v>
      </c>
      <c r="J68" s="3">
        <v>0</v>
      </c>
      <c r="K68" s="3">
        <v>5500</v>
      </c>
    </row>
    <row r="69" spans="1:11" x14ac:dyDescent="0.25">
      <c r="A69" t="s">
        <v>923</v>
      </c>
      <c r="B69" t="s">
        <v>924</v>
      </c>
      <c r="C69" s="3" t="s">
        <v>891</v>
      </c>
      <c r="D69" t="s">
        <v>108</v>
      </c>
      <c r="E69">
        <v>31409</v>
      </c>
      <c r="F69" t="s">
        <v>929</v>
      </c>
      <c r="G69" t="s">
        <v>930</v>
      </c>
      <c r="H69" t="s">
        <v>931</v>
      </c>
      <c r="I69" t="s">
        <v>744</v>
      </c>
      <c r="J69" s="3">
        <v>0</v>
      </c>
      <c r="K69" s="3">
        <v>10084</v>
      </c>
    </row>
    <row r="70" spans="1:11" x14ac:dyDescent="0.25">
      <c r="A70" t="s">
        <v>923</v>
      </c>
      <c r="B70" t="s">
        <v>924</v>
      </c>
      <c r="C70" s="3" t="s">
        <v>891</v>
      </c>
      <c r="D70" t="s">
        <v>108</v>
      </c>
      <c r="E70">
        <v>31409</v>
      </c>
      <c r="F70" t="s">
        <v>929</v>
      </c>
      <c r="G70" t="s">
        <v>930</v>
      </c>
      <c r="H70" t="s">
        <v>931</v>
      </c>
      <c r="I70" t="s">
        <v>744</v>
      </c>
      <c r="J70" s="3">
        <v>0</v>
      </c>
      <c r="K70" s="3">
        <v>1916</v>
      </c>
    </row>
    <row r="71" spans="1:11" x14ac:dyDescent="0.25">
      <c r="A71" t="s">
        <v>923</v>
      </c>
      <c r="B71" t="s">
        <v>924</v>
      </c>
      <c r="C71" s="3" t="s">
        <v>932</v>
      </c>
      <c r="D71" t="s">
        <v>108</v>
      </c>
      <c r="E71">
        <v>31453</v>
      </c>
      <c r="F71" t="s">
        <v>925</v>
      </c>
      <c r="G71" t="s">
        <v>926</v>
      </c>
      <c r="H71" t="s">
        <v>933</v>
      </c>
      <c r="I71" t="s">
        <v>744</v>
      </c>
      <c r="J71" s="3">
        <v>0</v>
      </c>
      <c r="K71" s="3">
        <v>5700</v>
      </c>
    </row>
    <row r="72" spans="1:11" x14ac:dyDescent="0.25">
      <c r="A72" t="s">
        <v>923</v>
      </c>
      <c r="B72" t="s">
        <v>924</v>
      </c>
      <c r="C72" s="3" t="s">
        <v>932</v>
      </c>
      <c r="D72" t="s">
        <v>108</v>
      </c>
      <c r="E72">
        <v>31453</v>
      </c>
      <c r="F72" t="s">
        <v>934</v>
      </c>
      <c r="G72" t="s">
        <v>935</v>
      </c>
      <c r="H72" t="s">
        <v>936</v>
      </c>
      <c r="I72" t="s">
        <v>744</v>
      </c>
      <c r="J72" s="3">
        <v>0</v>
      </c>
      <c r="K72" s="3">
        <v>78584</v>
      </c>
    </row>
    <row r="73" spans="1:11" x14ac:dyDescent="0.25">
      <c r="A73" t="s">
        <v>923</v>
      </c>
      <c r="B73" t="s">
        <v>924</v>
      </c>
      <c r="C73" s="3" t="s">
        <v>932</v>
      </c>
      <c r="D73" t="s">
        <v>108</v>
      </c>
      <c r="E73">
        <v>31453</v>
      </c>
      <c r="F73" t="s">
        <v>934</v>
      </c>
      <c r="G73" t="s">
        <v>935</v>
      </c>
      <c r="H73" t="s">
        <v>936</v>
      </c>
      <c r="I73" t="s">
        <v>744</v>
      </c>
      <c r="J73" s="3">
        <v>0</v>
      </c>
      <c r="K73" s="3">
        <v>3816</v>
      </c>
    </row>
    <row r="74" spans="1:11" x14ac:dyDescent="0.25">
      <c r="A74" t="s">
        <v>923</v>
      </c>
      <c r="B74" t="s">
        <v>924</v>
      </c>
      <c r="C74" s="3" t="s">
        <v>819</v>
      </c>
      <c r="D74" t="s">
        <v>108</v>
      </c>
      <c r="E74">
        <v>31506</v>
      </c>
      <c r="F74" t="s">
        <v>937</v>
      </c>
      <c r="G74" t="s">
        <v>938</v>
      </c>
      <c r="H74" t="s">
        <v>939</v>
      </c>
      <c r="I74" t="s">
        <v>744</v>
      </c>
      <c r="J74" s="3">
        <v>0</v>
      </c>
      <c r="K74" s="3">
        <v>76600</v>
      </c>
    </row>
    <row r="75" spans="1:11" x14ac:dyDescent="0.25">
      <c r="A75" t="s">
        <v>923</v>
      </c>
      <c r="B75" t="s">
        <v>924</v>
      </c>
      <c r="C75" s="3" t="s">
        <v>819</v>
      </c>
      <c r="D75" t="s">
        <v>108</v>
      </c>
      <c r="E75">
        <v>31506</v>
      </c>
      <c r="F75" t="s">
        <v>925</v>
      </c>
      <c r="G75" t="s">
        <v>926</v>
      </c>
      <c r="H75" t="s">
        <v>940</v>
      </c>
      <c r="I75" t="s">
        <v>744</v>
      </c>
      <c r="J75" s="3">
        <v>0</v>
      </c>
      <c r="K75" s="3">
        <v>5700</v>
      </c>
    </row>
    <row r="76" spans="1:11" x14ac:dyDescent="0.25">
      <c r="A76" t="s">
        <v>923</v>
      </c>
      <c r="B76" t="s">
        <v>924</v>
      </c>
      <c r="C76" s="3" t="s">
        <v>943</v>
      </c>
      <c r="D76" t="s">
        <v>108</v>
      </c>
      <c r="E76">
        <v>31581</v>
      </c>
      <c r="F76" t="s">
        <v>941</v>
      </c>
      <c r="G76" t="s">
        <v>942</v>
      </c>
      <c r="H76" t="s">
        <v>944</v>
      </c>
      <c r="I76" t="s">
        <v>744</v>
      </c>
      <c r="J76" s="3">
        <v>0</v>
      </c>
      <c r="K76" s="3">
        <v>25000</v>
      </c>
    </row>
    <row r="77" spans="1:11" x14ac:dyDescent="0.25">
      <c r="A77" t="s">
        <v>923</v>
      </c>
      <c r="B77" t="s">
        <v>924</v>
      </c>
      <c r="C77" s="3" t="s">
        <v>943</v>
      </c>
      <c r="D77" t="s">
        <v>108</v>
      </c>
      <c r="E77">
        <v>31585</v>
      </c>
      <c r="F77" t="s">
        <v>945</v>
      </c>
      <c r="G77" t="s">
        <v>946</v>
      </c>
      <c r="H77" t="s">
        <v>947</v>
      </c>
      <c r="I77" t="s">
        <v>744</v>
      </c>
      <c r="J77" s="3">
        <v>0</v>
      </c>
      <c r="K77" s="3">
        <v>197478</v>
      </c>
    </row>
    <row r="78" spans="1:11" x14ac:dyDescent="0.25">
      <c r="A78" t="s">
        <v>923</v>
      </c>
      <c r="B78" t="s">
        <v>924</v>
      </c>
      <c r="C78" s="3" t="s">
        <v>943</v>
      </c>
      <c r="D78" t="s">
        <v>108</v>
      </c>
      <c r="E78">
        <v>31585</v>
      </c>
      <c r="F78" t="s">
        <v>945</v>
      </c>
      <c r="G78" t="s">
        <v>946</v>
      </c>
      <c r="H78" t="s">
        <v>947</v>
      </c>
      <c r="I78" t="s">
        <v>744</v>
      </c>
      <c r="J78" s="3">
        <v>0</v>
      </c>
      <c r="K78" s="3">
        <v>37522</v>
      </c>
    </row>
    <row r="79" spans="1:11" x14ac:dyDescent="0.25">
      <c r="A79" t="s">
        <v>923</v>
      </c>
      <c r="B79" t="s">
        <v>924</v>
      </c>
      <c r="C79" s="3" t="s">
        <v>943</v>
      </c>
      <c r="D79" t="s">
        <v>108</v>
      </c>
      <c r="E79">
        <v>31585</v>
      </c>
      <c r="F79" t="s">
        <v>934</v>
      </c>
      <c r="G79" t="s">
        <v>935</v>
      </c>
      <c r="H79" t="s">
        <v>948</v>
      </c>
      <c r="I79" t="s">
        <v>744</v>
      </c>
      <c r="J79" s="3">
        <v>0</v>
      </c>
      <c r="K79" s="3">
        <v>6000</v>
      </c>
    </row>
    <row r="80" spans="1:11" x14ac:dyDescent="0.25">
      <c r="A80" t="s">
        <v>949</v>
      </c>
      <c r="B80" t="s">
        <v>950</v>
      </c>
      <c r="C80" s="3" t="s">
        <v>891</v>
      </c>
      <c r="D80" t="s">
        <v>108</v>
      </c>
      <c r="E80">
        <v>31411</v>
      </c>
      <c r="F80" t="s">
        <v>951</v>
      </c>
      <c r="G80" t="s">
        <v>952</v>
      </c>
      <c r="H80" t="s">
        <v>953</v>
      </c>
      <c r="I80" t="s">
        <v>744</v>
      </c>
      <c r="J80" s="3">
        <v>0</v>
      </c>
      <c r="K80" s="3">
        <v>17246</v>
      </c>
    </row>
    <row r="81" spans="1:11" x14ac:dyDescent="0.25">
      <c r="A81" t="s">
        <v>949</v>
      </c>
      <c r="B81" t="s">
        <v>950</v>
      </c>
      <c r="C81" s="3" t="s">
        <v>891</v>
      </c>
      <c r="D81" t="s">
        <v>108</v>
      </c>
      <c r="E81">
        <v>31411</v>
      </c>
      <c r="F81" t="s">
        <v>951</v>
      </c>
      <c r="G81" t="s">
        <v>952</v>
      </c>
      <c r="H81" t="s">
        <v>953</v>
      </c>
      <c r="I81" t="s">
        <v>744</v>
      </c>
      <c r="J81" s="3">
        <v>0</v>
      </c>
      <c r="K81" s="3">
        <v>2004</v>
      </c>
    </row>
    <row r="82" spans="1:11" x14ac:dyDescent="0.25">
      <c r="A82" t="s">
        <v>949</v>
      </c>
      <c r="B82" t="s">
        <v>950</v>
      </c>
      <c r="C82" s="3" t="s">
        <v>891</v>
      </c>
      <c r="D82" t="s">
        <v>108</v>
      </c>
      <c r="E82">
        <v>31412</v>
      </c>
      <c r="F82" t="s">
        <v>954</v>
      </c>
      <c r="G82" t="s">
        <v>955</v>
      </c>
      <c r="H82" t="s">
        <v>956</v>
      </c>
      <c r="I82" t="s">
        <v>744</v>
      </c>
      <c r="J82" s="3">
        <v>0</v>
      </c>
      <c r="K82" s="3">
        <v>114668</v>
      </c>
    </row>
    <row r="83" spans="1:11" x14ac:dyDescent="0.25">
      <c r="A83" t="s">
        <v>949</v>
      </c>
      <c r="B83" t="s">
        <v>950</v>
      </c>
      <c r="C83" s="3" t="s">
        <v>891</v>
      </c>
      <c r="D83" t="s">
        <v>108</v>
      </c>
      <c r="E83">
        <v>31412</v>
      </c>
      <c r="F83" t="s">
        <v>954</v>
      </c>
      <c r="G83" t="s">
        <v>955</v>
      </c>
      <c r="H83" t="s">
        <v>956</v>
      </c>
      <c r="I83" t="s">
        <v>744</v>
      </c>
      <c r="J83" s="3">
        <v>0</v>
      </c>
      <c r="K83" s="3">
        <v>21787</v>
      </c>
    </row>
    <row r="84" spans="1:11" x14ac:dyDescent="0.25">
      <c r="A84" t="s">
        <v>949</v>
      </c>
      <c r="B84" t="s">
        <v>950</v>
      </c>
      <c r="C84" s="3" t="s">
        <v>759</v>
      </c>
      <c r="D84" t="s">
        <v>208</v>
      </c>
      <c r="E84">
        <v>770</v>
      </c>
      <c r="F84" t="s">
        <v>957</v>
      </c>
      <c r="G84" t="s">
        <v>958</v>
      </c>
      <c r="H84" t="s">
        <v>959</v>
      </c>
      <c r="I84" t="s">
        <v>744</v>
      </c>
      <c r="J84" s="3">
        <v>0</v>
      </c>
      <c r="K84" s="3">
        <v>1669678</v>
      </c>
    </row>
    <row r="85" spans="1:11" x14ac:dyDescent="0.25">
      <c r="A85" t="s">
        <v>960</v>
      </c>
      <c r="B85" t="s">
        <v>961</v>
      </c>
      <c r="C85" s="3" t="s">
        <v>964</v>
      </c>
      <c r="D85" t="s">
        <v>108</v>
      </c>
      <c r="E85">
        <v>31545</v>
      </c>
      <c r="F85" t="s">
        <v>962</v>
      </c>
      <c r="G85" t="s">
        <v>963</v>
      </c>
      <c r="H85" t="s">
        <v>965</v>
      </c>
      <c r="I85" t="s">
        <v>744</v>
      </c>
      <c r="J85" s="3">
        <v>0</v>
      </c>
      <c r="K85" s="3">
        <v>20000</v>
      </c>
    </row>
    <row r="86" spans="1:11" hidden="1" x14ac:dyDescent="0.25">
      <c r="A86" t="s">
        <v>966</v>
      </c>
      <c r="B86" t="s">
        <v>19</v>
      </c>
      <c r="C86" s="3" t="s">
        <v>745</v>
      </c>
      <c r="D86" t="s">
        <v>744</v>
      </c>
      <c r="E86">
        <v>0</v>
      </c>
      <c r="F86" t="s">
        <v>967</v>
      </c>
      <c r="G86" t="s">
        <v>968</v>
      </c>
      <c r="H86" t="s">
        <v>969</v>
      </c>
      <c r="I86" t="s">
        <v>744</v>
      </c>
      <c r="J86" s="3">
        <v>7503935</v>
      </c>
      <c r="K86" s="3">
        <v>0</v>
      </c>
    </row>
    <row r="87" spans="1:11" x14ac:dyDescent="0.25">
      <c r="A87" t="s">
        <v>966</v>
      </c>
      <c r="B87" t="s">
        <v>19</v>
      </c>
      <c r="C87" s="3" t="s">
        <v>812</v>
      </c>
      <c r="D87" t="s">
        <v>108</v>
      </c>
      <c r="E87">
        <v>31479</v>
      </c>
      <c r="F87" t="s">
        <v>970</v>
      </c>
      <c r="G87" t="s">
        <v>971</v>
      </c>
      <c r="H87" t="s">
        <v>972</v>
      </c>
      <c r="I87" t="s">
        <v>744</v>
      </c>
      <c r="J87" s="3">
        <v>0</v>
      </c>
      <c r="K87" s="3">
        <v>50000</v>
      </c>
    </row>
    <row r="88" spans="1:11" x14ac:dyDescent="0.25">
      <c r="A88" t="s">
        <v>966</v>
      </c>
      <c r="B88" t="s">
        <v>19</v>
      </c>
      <c r="C88" s="3" t="s">
        <v>964</v>
      </c>
      <c r="D88" t="s">
        <v>108</v>
      </c>
      <c r="E88">
        <v>31542</v>
      </c>
      <c r="F88" t="s">
        <v>973</v>
      </c>
      <c r="G88" t="s">
        <v>974</v>
      </c>
      <c r="H88" t="s">
        <v>975</v>
      </c>
      <c r="I88" t="s">
        <v>744</v>
      </c>
      <c r="J88" s="3">
        <v>0</v>
      </c>
      <c r="K88" s="3">
        <v>40000</v>
      </c>
    </row>
    <row r="89" spans="1:11" x14ac:dyDescent="0.25">
      <c r="A89" t="s">
        <v>966</v>
      </c>
      <c r="B89" t="s">
        <v>19</v>
      </c>
      <c r="C89" s="3" t="s">
        <v>943</v>
      </c>
      <c r="D89" t="s">
        <v>108</v>
      </c>
      <c r="E89">
        <v>31583</v>
      </c>
      <c r="F89" t="s">
        <v>967</v>
      </c>
      <c r="G89" t="s">
        <v>968</v>
      </c>
      <c r="H89" t="s">
        <v>976</v>
      </c>
      <c r="I89" t="s">
        <v>744</v>
      </c>
      <c r="J89" s="3">
        <v>0</v>
      </c>
      <c r="K89" s="3">
        <v>25000</v>
      </c>
    </row>
    <row r="90" spans="1:11" hidden="1" x14ac:dyDescent="0.25">
      <c r="A90" t="s">
        <v>977</v>
      </c>
      <c r="B90" t="s">
        <v>20</v>
      </c>
      <c r="C90" s="3" t="s">
        <v>745</v>
      </c>
      <c r="D90" t="s">
        <v>744</v>
      </c>
      <c r="E90">
        <v>0</v>
      </c>
      <c r="F90" t="s">
        <v>805</v>
      </c>
      <c r="G90" t="s">
        <v>806</v>
      </c>
      <c r="H90" t="s">
        <v>978</v>
      </c>
      <c r="I90" t="s">
        <v>744</v>
      </c>
      <c r="J90" s="3">
        <v>3191050</v>
      </c>
      <c r="K90" s="3">
        <v>0</v>
      </c>
    </row>
    <row r="91" spans="1:11" hidden="1" x14ac:dyDescent="0.25">
      <c r="A91" t="s">
        <v>979</v>
      </c>
      <c r="B91" t="s">
        <v>99</v>
      </c>
      <c r="C91" s="3" t="s">
        <v>745</v>
      </c>
      <c r="D91" t="s">
        <v>744</v>
      </c>
      <c r="E91">
        <v>0</v>
      </c>
      <c r="F91" t="s">
        <v>980</v>
      </c>
      <c r="G91" t="s">
        <v>981</v>
      </c>
      <c r="H91" t="s">
        <v>982</v>
      </c>
      <c r="I91" t="s">
        <v>744</v>
      </c>
      <c r="J91" s="3">
        <v>127000</v>
      </c>
      <c r="K91" s="3">
        <v>0</v>
      </c>
    </row>
    <row r="92" spans="1:11" x14ac:dyDescent="0.25">
      <c r="A92" t="s">
        <v>979</v>
      </c>
      <c r="B92" t="s">
        <v>99</v>
      </c>
      <c r="C92" s="3" t="s">
        <v>932</v>
      </c>
      <c r="D92" t="s">
        <v>108</v>
      </c>
      <c r="E92">
        <v>31454</v>
      </c>
      <c r="F92" t="s">
        <v>983</v>
      </c>
      <c r="G92" t="s">
        <v>984</v>
      </c>
      <c r="H92" t="s">
        <v>985</v>
      </c>
      <c r="I92" t="s">
        <v>744</v>
      </c>
      <c r="J92" s="3">
        <v>0</v>
      </c>
      <c r="K92" s="3">
        <v>6302</v>
      </c>
    </row>
    <row r="93" spans="1:11" x14ac:dyDescent="0.25">
      <c r="A93" t="s">
        <v>979</v>
      </c>
      <c r="B93" t="s">
        <v>99</v>
      </c>
      <c r="C93" s="3" t="s">
        <v>932</v>
      </c>
      <c r="D93" t="s">
        <v>108</v>
      </c>
      <c r="E93">
        <v>31454</v>
      </c>
      <c r="F93" t="s">
        <v>983</v>
      </c>
      <c r="G93" t="s">
        <v>984</v>
      </c>
      <c r="H93" t="s">
        <v>985</v>
      </c>
      <c r="I93" t="s">
        <v>744</v>
      </c>
      <c r="J93" s="3">
        <v>0</v>
      </c>
      <c r="K93" s="3">
        <v>1197</v>
      </c>
    </row>
    <row r="94" spans="1:11" x14ac:dyDescent="0.25">
      <c r="A94" t="s">
        <v>979</v>
      </c>
      <c r="B94" t="s">
        <v>99</v>
      </c>
      <c r="C94" s="3" t="s">
        <v>988</v>
      </c>
      <c r="D94" t="s">
        <v>108</v>
      </c>
      <c r="E94">
        <v>31607</v>
      </c>
      <c r="F94" t="s">
        <v>986</v>
      </c>
      <c r="G94" t="s">
        <v>987</v>
      </c>
      <c r="H94" t="s">
        <v>989</v>
      </c>
      <c r="I94" t="s">
        <v>744</v>
      </c>
      <c r="J94" s="3">
        <v>0</v>
      </c>
      <c r="K94" s="3">
        <v>18000</v>
      </c>
    </row>
    <row r="95" spans="1:11" hidden="1" x14ac:dyDescent="0.25">
      <c r="A95" t="s">
        <v>990</v>
      </c>
      <c r="B95" t="s">
        <v>21</v>
      </c>
      <c r="C95" s="3" t="s">
        <v>745</v>
      </c>
      <c r="D95" t="s">
        <v>744</v>
      </c>
      <c r="E95">
        <v>0</v>
      </c>
      <c r="F95" t="s">
        <v>805</v>
      </c>
      <c r="G95" t="s">
        <v>806</v>
      </c>
      <c r="H95" t="s">
        <v>978</v>
      </c>
      <c r="I95" t="s">
        <v>744</v>
      </c>
      <c r="J95" s="3">
        <v>757418.22000000009</v>
      </c>
      <c r="K95" s="3">
        <v>0</v>
      </c>
    </row>
    <row r="96" spans="1:11" hidden="1" x14ac:dyDescent="0.25">
      <c r="A96" t="s">
        <v>991</v>
      </c>
      <c r="B96" t="s">
        <v>22</v>
      </c>
      <c r="C96" s="3" t="s">
        <v>745</v>
      </c>
      <c r="D96" t="s">
        <v>744</v>
      </c>
      <c r="E96">
        <v>0</v>
      </c>
      <c r="F96" t="s">
        <v>992</v>
      </c>
      <c r="G96" t="s">
        <v>114</v>
      </c>
      <c r="H96" t="s">
        <v>332</v>
      </c>
      <c r="I96" t="s">
        <v>744</v>
      </c>
      <c r="J96" s="3">
        <v>4848455</v>
      </c>
      <c r="K96" s="3">
        <v>0</v>
      </c>
    </row>
    <row r="97" spans="1:11" x14ac:dyDescent="0.25">
      <c r="A97" t="s">
        <v>991</v>
      </c>
      <c r="B97" t="s">
        <v>22</v>
      </c>
      <c r="C97" s="3" t="s">
        <v>919</v>
      </c>
      <c r="D97" t="s">
        <v>108</v>
      </c>
      <c r="E97">
        <v>31353</v>
      </c>
      <c r="F97" t="s">
        <v>993</v>
      </c>
      <c r="G97" t="s">
        <v>107</v>
      </c>
      <c r="H97" t="s">
        <v>994</v>
      </c>
      <c r="I97" t="s">
        <v>744</v>
      </c>
      <c r="J97" s="3">
        <v>0</v>
      </c>
      <c r="K97" s="3">
        <v>2624</v>
      </c>
    </row>
    <row r="98" spans="1:11" x14ac:dyDescent="0.25">
      <c r="A98" t="s">
        <v>991</v>
      </c>
      <c r="B98" t="s">
        <v>22</v>
      </c>
      <c r="C98" s="3" t="s">
        <v>927</v>
      </c>
      <c r="D98" t="s">
        <v>108</v>
      </c>
      <c r="E98">
        <v>31360</v>
      </c>
      <c r="F98" t="s">
        <v>995</v>
      </c>
      <c r="G98" t="s">
        <v>379</v>
      </c>
      <c r="H98" t="s">
        <v>996</v>
      </c>
      <c r="I98" t="s">
        <v>744</v>
      </c>
      <c r="J98" s="3">
        <v>0</v>
      </c>
      <c r="K98" s="3">
        <v>2700</v>
      </c>
    </row>
    <row r="99" spans="1:11" x14ac:dyDescent="0.25">
      <c r="A99" t="s">
        <v>991</v>
      </c>
      <c r="B99" t="s">
        <v>22</v>
      </c>
      <c r="C99" s="3" t="s">
        <v>927</v>
      </c>
      <c r="D99" t="s">
        <v>108</v>
      </c>
      <c r="E99">
        <v>31363</v>
      </c>
      <c r="F99" t="s">
        <v>997</v>
      </c>
      <c r="G99" t="s">
        <v>998</v>
      </c>
      <c r="H99" t="s">
        <v>999</v>
      </c>
      <c r="I99" t="s">
        <v>744</v>
      </c>
      <c r="J99" s="3">
        <v>0</v>
      </c>
      <c r="K99" s="3">
        <v>8000</v>
      </c>
    </row>
    <row r="100" spans="1:11" x14ac:dyDescent="0.25">
      <c r="A100" t="s">
        <v>991</v>
      </c>
      <c r="B100" t="s">
        <v>22</v>
      </c>
      <c r="C100" s="3" t="s">
        <v>927</v>
      </c>
      <c r="D100" t="s">
        <v>108</v>
      </c>
      <c r="E100">
        <v>31364</v>
      </c>
      <c r="F100" t="s">
        <v>992</v>
      </c>
      <c r="G100" t="s">
        <v>114</v>
      </c>
      <c r="H100" t="s">
        <v>1000</v>
      </c>
      <c r="I100" t="s">
        <v>744</v>
      </c>
      <c r="J100" s="3">
        <v>0</v>
      </c>
      <c r="K100" s="3">
        <v>14200</v>
      </c>
    </row>
    <row r="101" spans="1:11" x14ac:dyDescent="0.25">
      <c r="A101" t="s">
        <v>991</v>
      </c>
      <c r="B101" t="s">
        <v>22</v>
      </c>
      <c r="C101" s="3" t="s">
        <v>927</v>
      </c>
      <c r="D101" t="s">
        <v>108</v>
      </c>
      <c r="E101">
        <v>31372</v>
      </c>
      <c r="F101" t="s">
        <v>993</v>
      </c>
      <c r="G101" t="s">
        <v>107</v>
      </c>
      <c r="H101" t="s">
        <v>1001</v>
      </c>
      <c r="I101" t="s">
        <v>744</v>
      </c>
      <c r="J101" s="3">
        <v>0</v>
      </c>
      <c r="K101" s="3">
        <v>37395</v>
      </c>
    </row>
    <row r="102" spans="1:11" x14ac:dyDescent="0.25">
      <c r="A102" t="s">
        <v>991</v>
      </c>
      <c r="B102" t="s">
        <v>22</v>
      </c>
      <c r="C102" s="3" t="s">
        <v>749</v>
      </c>
      <c r="D102" t="s">
        <v>108</v>
      </c>
      <c r="E102">
        <v>31381</v>
      </c>
      <c r="F102" t="s">
        <v>1002</v>
      </c>
      <c r="G102" t="s">
        <v>111</v>
      </c>
      <c r="H102" t="s">
        <v>1003</v>
      </c>
      <c r="I102" t="s">
        <v>744</v>
      </c>
      <c r="J102" s="3">
        <v>0</v>
      </c>
      <c r="K102" s="3">
        <v>21315</v>
      </c>
    </row>
    <row r="103" spans="1:11" x14ac:dyDescent="0.25">
      <c r="A103" t="s">
        <v>991</v>
      </c>
      <c r="B103" t="s">
        <v>22</v>
      </c>
      <c r="C103" s="3" t="s">
        <v>749</v>
      </c>
      <c r="D103" t="s">
        <v>108</v>
      </c>
      <c r="E103">
        <v>31384</v>
      </c>
      <c r="F103" t="s">
        <v>1002</v>
      </c>
      <c r="G103" t="s">
        <v>111</v>
      </c>
      <c r="H103" t="s">
        <v>1004</v>
      </c>
      <c r="I103" t="s">
        <v>744</v>
      </c>
      <c r="J103" s="3">
        <v>0</v>
      </c>
      <c r="K103" s="3">
        <v>23824</v>
      </c>
    </row>
    <row r="104" spans="1:11" x14ac:dyDescent="0.25">
      <c r="A104" t="s">
        <v>991</v>
      </c>
      <c r="B104" t="s">
        <v>22</v>
      </c>
      <c r="C104" s="3" t="s">
        <v>749</v>
      </c>
      <c r="D104" t="s">
        <v>108</v>
      </c>
      <c r="E104">
        <v>31388</v>
      </c>
      <c r="F104" t="s">
        <v>993</v>
      </c>
      <c r="G104" t="s">
        <v>107</v>
      </c>
      <c r="H104" t="s">
        <v>1005</v>
      </c>
      <c r="I104" t="s">
        <v>744</v>
      </c>
      <c r="J104" s="3">
        <v>0</v>
      </c>
      <c r="K104" s="3">
        <v>40252</v>
      </c>
    </row>
    <row r="105" spans="1:11" x14ac:dyDescent="0.25">
      <c r="A105" t="s">
        <v>991</v>
      </c>
      <c r="B105" t="s">
        <v>22</v>
      </c>
      <c r="C105" s="3" t="s">
        <v>855</v>
      </c>
      <c r="D105" t="s">
        <v>108</v>
      </c>
      <c r="E105">
        <v>31424</v>
      </c>
      <c r="F105" t="s">
        <v>992</v>
      </c>
      <c r="G105" t="s">
        <v>114</v>
      </c>
      <c r="H105" t="s">
        <v>1006</v>
      </c>
      <c r="I105" t="s">
        <v>744</v>
      </c>
      <c r="J105" s="3">
        <v>0</v>
      </c>
      <c r="K105" s="3">
        <v>4286</v>
      </c>
    </row>
    <row r="106" spans="1:11" x14ac:dyDescent="0.25">
      <c r="A106" t="s">
        <v>991</v>
      </c>
      <c r="B106" t="s">
        <v>22</v>
      </c>
      <c r="C106" s="3" t="s">
        <v>855</v>
      </c>
      <c r="D106" t="s">
        <v>108</v>
      </c>
      <c r="E106">
        <v>31427</v>
      </c>
      <c r="F106" t="s">
        <v>1007</v>
      </c>
      <c r="G106" t="s">
        <v>127</v>
      </c>
      <c r="H106" t="s">
        <v>1008</v>
      </c>
      <c r="I106" t="s">
        <v>744</v>
      </c>
      <c r="J106" s="3">
        <v>0</v>
      </c>
      <c r="K106" s="3">
        <v>17750</v>
      </c>
    </row>
    <row r="107" spans="1:11" x14ac:dyDescent="0.25">
      <c r="A107" t="s">
        <v>991</v>
      </c>
      <c r="B107" t="s">
        <v>22</v>
      </c>
      <c r="C107" s="3" t="s">
        <v>855</v>
      </c>
      <c r="D107" t="s">
        <v>108</v>
      </c>
      <c r="E107">
        <v>31428</v>
      </c>
      <c r="F107" t="s">
        <v>1009</v>
      </c>
      <c r="G107" t="s">
        <v>1010</v>
      </c>
      <c r="H107" t="s">
        <v>1011</v>
      </c>
      <c r="I107" t="s">
        <v>744</v>
      </c>
      <c r="J107" s="3">
        <v>0</v>
      </c>
      <c r="K107" s="3">
        <v>94404</v>
      </c>
    </row>
    <row r="108" spans="1:11" x14ac:dyDescent="0.25">
      <c r="A108" t="s">
        <v>991</v>
      </c>
      <c r="B108" t="s">
        <v>22</v>
      </c>
      <c r="C108" s="3" t="s">
        <v>855</v>
      </c>
      <c r="D108" t="s">
        <v>108</v>
      </c>
      <c r="E108">
        <v>31431</v>
      </c>
      <c r="F108" t="s">
        <v>992</v>
      </c>
      <c r="G108" t="s">
        <v>114</v>
      </c>
      <c r="H108" t="s">
        <v>1012</v>
      </c>
      <c r="I108" t="s">
        <v>744</v>
      </c>
      <c r="J108" s="3">
        <v>0</v>
      </c>
      <c r="K108" s="3">
        <v>2143</v>
      </c>
    </row>
    <row r="109" spans="1:11" x14ac:dyDescent="0.25">
      <c r="A109" t="s">
        <v>991</v>
      </c>
      <c r="B109" t="s">
        <v>22</v>
      </c>
      <c r="C109" s="3" t="s">
        <v>855</v>
      </c>
      <c r="D109" t="s">
        <v>108</v>
      </c>
      <c r="E109">
        <v>31432</v>
      </c>
      <c r="F109" t="s">
        <v>1013</v>
      </c>
      <c r="G109" t="s">
        <v>133</v>
      </c>
      <c r="H109" t="s">
        <v>1014</v>
      </c>
      <c r="I109" t="s">
        <v>744</v>
      </c>
      <c r="J109" s="3">
        <v>0</v>
      </c>
      <c r="K109" s="3">
        <v>3100</v>
      </c>
    </row>
    <row r="110" spans="1:11" x14ac:dyDescent="0.25">
      <c r="A110" t="s">
        <v>991</v>
      </c>
      <c r="B110" t="s">
        <v>22</v>
      </c>
      <c r="C110" s="3" t="s">
        <v>808</v>
      </c>
      <c r="D110" t="s">
        <v>108</v>
      </c>
      <c r="E110">
        <v>31459</v>
      </c>
      <c r="F110" t="s">
        <v>992</v>
      </c>
      <c r="G110" t="s">
        <v>114</v>
      </c>
      <c r="H110" t="s">
        <v>1015</v>
      </c>
      <c r="I110" t="s">
        <v>744</v>
      </c>
      <c r="J110" s="3">
        <v>0</v>
      </c>
      <c r="K110" s="3">
        <v>3762</v>
      </c>
    </row>
    <row r="111" spans="1:11" x14ac:dyDescent="0.25">
      <c r="A111" t="s">
        <v>991</v>
      </c>
      <c r="B111" t="s">
        <v>22</v>
      </c>
      <c r="C111" s="3" t="s">
        <v>808</v>
      </c>
      <c r="D111" t="s">
        <v>108</v>
      </c>
      <c r="E111">
        <v>31460</v>
      </c>
      <c r="F111" t="s">
        <v>1016</v>
      </c>
      <c r="G111" t="s">
        <v>179</v>
      </c>
      <c r="H111" t="s">
        <v>1017</v>
      </c>
      <c r="I111" t="s">
        <v>744</v>
      </c>
      <c r="J111" s="3">
        <v>0</v>
      </c>
      <c r="K111" s="3">
        <v>12300</v>
      </c>
    </row>
    <row r="112" spans="1:11" x14ac:dyDescent="0.25">
      <c r="A112" t="s">
        <v>991</v>
      </c>
      <c r="B112" t="s">
        <v>22</v>
      </c>
      <c r="C112" s="3" t="s">
        <v>838</v>
      </c>
      <c r="D112" t="s">
        <v>108</v>
      </c>
      <c r="E112">
        <v>31465</v>
      </c>
      <c r="F112" t="s">
        <v>1018</v>
      </c>
      <c r="G112" t="s">
        <v>1019</v>
      </c>
      <c r="H112" t="s">
        <v>1020</v>
      </c>
      <c r="I112" t="s">
        <v>744</v>
      </c>
      <c r="J112" s="3">
        <v>0</v>
      </c>
      <c r="K112" s="3">
        <v>56000</v>
      </c>
    </row>
    <row r="113" spans="1:11" x14ac:dyDescent="0.25">
      <c r="A113" t="s">
        <v>991</v>
      </c>
      <c r="B113" t="s">
        <v>22</v>
      </c>
      <c r="C113" s="3" t="s">
        <v>753</v>
      </c>
      <c r="D113" t="s">
        <v>108</v>
      </c>
      <c r="E113">
        <v>31497</v>
      </c>
      <c r="F113" t="s">
        <v>992</v>
      </c>
      <c r="G113" t="s">
        <v>114</v>
      </c>
      <c r="H113" t="s">
        <v>1021</v>
      </c>
      <c r="I113" t="s">
        <v>744</v>
      </c>
      <c r="J113" s="3">
        <v>0</v>
      </c>
      <c r="K113" s="3">
        <v>10118</v>
      </c>
    </row>
    <row r="114" spans="1:11" x14ac:dyDescent="0.25">
      <c r="A114" t="s">
        <v>991</v>
      </c>
      <c r="B114" t="s">
        <v>22</v>
      </c>
      <c r="C114" s="3" t="s">
        <v>819</v>
      </c>
      <c r="D114" t="s">
        <v>108</v>
      </c>
      <c r="E114">
        <v>31503</v>
      </c>
      <c r="F114" t="s">
        <v>992</v>
      </c>
      <c r="G114" t="s">
        <v>114</v>
      </c>
      <c r="H114" t="s">
        <v>1022</v>
      </c>
      <c r="I114" t="s">
        <v>744</v>
      </c>
      <c r="J114" s="3">
        <v>0</v>
      </c>
      <c r="K114" s="3">
        <v>8600</v>
      </c>
    </row>
    <row r="115" spans="1:11" x14ac:dyDescent="0.25">
      <c r="A115" t="s">
        <v>991</v>
      </c>
      <c r="B115" t="s">
        <v>22</v>
      </c>
      <c r="C115" s="3" t="s">
        <v>819</v>
      </c>
      <c r="D115" t="s">
        <v>108</v>
      </c>
      <c r="E115">
        <v>31505</v>
      </c>
      <c r="F115" t="s">
        <v>1023</v>
      </c>
      <c r="G115" t="s">
        <v>257</v>
      </c>
      <c r="H115" t="s">
        <v>1024</v>
      </c>
      <c r="I115" t="s">
        <v>744</v>
      </c>
      <c r="J115" s="3">
        <v>0</v>
      </c>
      <c r="K115" s="3">
        <v>9300</v>
      </c>
    </row>
    <row r="116" spans="1:11" x14ac:dyDescent="0.25">
      <c r="A116" t="s">
        <v>991</v>
      </c>
      <c r="B116" t="s">
        <v>22</v>
      </c>
      <c r="C116" s="3" t="s">
        <v>831</v>
      </c>
      <c r="D116" t="s">
        <v>108</v>
      </c>
      <c r="E116">
        <v>31521</v>
      </c>
      <c r="F116" t="s">
        <v>1025</v>
      </c>
      <c r="G116" t="s">
        <v>308</v>
      </c>
      <c r="H116" t="s">
        <v>1026</v>
      </c>
      <c r="I116" t="s">
        <v>744</v>
      </c>
      <c r="J116" s="3">
        <v>0</v>
      </c>
      <c r="K116" s="3">
        <v>2300</v>
      </c>
    </row>
    <row r="117" spans="1:11" x14ac:dyDescent="0.25">
      <c r="A117" t="s">
        <v>991</v>
      </c>
      <c r="B117" t="s">
        <v>22</v>
      </c>
      <c r="C117" s="3" t="s">
        <v>1027</v>
      </c>
      <c r="D117" t="s">
        <v>108</v>
      </c>
      <c r="E117">
        <v>31538</v>
      </c>
      <c r="F117" t="s">
        <v>992</v>
      </c>
      <c r="G117" t="s">
        <v>114</v>
      </c>
      <c r="H117" t="s">
        <v>1028</v>
      </c>
      <c r="I117" t="s">
        <v>744</v>
      </c>
      <c r="J117" s="3">
        <v>0</v>
      </c>
      <c r="K117" s="3">
        <v>1600</v>
      </c>
    </row>
    <row r="118" spans="1:11" x14ac:dyDescent="0.25">
      <c r="A118" t="s">
        <v>991</v>
      </c>
      <c r="B118" t="s">
        <v>22</v>
      </c>
      <c r="C118" s="3" t="s">
        <v>1027</v>
      </c>
      <c r="D118" t="s">
        <v>108</v>
      </c>
      <c r="E118">
        <v>31539</v>
      </c>
      <c r="F118" t="s">
        <v>1029</v>
      </c>
      <c r="G118" t="s">
        <v>243</v>
      </c>
      <c r="H118" t="s">
        <v>1030</v>
      </c>
      <c r="I118" t="s">
        <v>744</v>
      </c>
      <c r="J118" s="3">
        <v>0</v>
      </c>
      <c r="K118" s="3">
        <v>6000</v>
      </c>
    </row>
    <row r="119" spans="1:11" x14ac:dyDescent="0.25">
      <c r="A119" t="s">
        <v>991</v>
      </c>
      <c r="B119" t="s">
        <v>22</v>
      </c>
      <c r="C119" s="3" t="s">
        <v>964</v>
      </c>
      <c r="D119" t="s">
        <v>108</v>
      </c>
      <c r="E119">
        <v>31541</v>
      </c>
      <c r="F119" t="s">
        <v>794</v>
      </c>
      <c r="G119" t="s">
        <v>129</v>
      </c>
      <c r="H119" t="s">
        <v>1031</v>
      </c>
      <c r="I119" t="s">
        <v>744</v>
      </c>
      <c r="J119" s="3">
        <v>0</v>
      </c>
      <c r="K119" s="3">
        <v>3697</v>
      </c>
    </row>
    <row r="120" spans="1:11" x14ac:dyDescent="0.25">
      <c r="A120" t="s">
        <v>991</v>
      </c>
      <c r="B120" t="s">
        <v>22</v>
      </c>
      <c r="C120" s="3" t="s">
        <v>964</v>
      </c>
      <c r="D120" t="s">
        <v>108</v>
      </c>
      <c r="E120">
        <v>31545</v>
      </c>
      <c r="F120" t="s">
        <v>1032</v>
      </c>
      <c r="G120" t="s">
        <v>1033</v>
      </c>
      <c r="H120" t="s">
        <v>1034</v>
      </c>
      <c r="I120" t="s">
        <v>744</v>
      </c>
      <c r="J120" s="3">
        <v>0</v>
      </c>
      <c r="K120" s="3">
        <v>35700</v>
      </c>
    </row>
    <row r="121" spans="1:11" x14ac:dyDescent="0.25">
      <c r="A121" t="s">
        <v>991</v>
      </c>
      <c r="B121" t="s">
        <v>22</v>
      </c>
      <c r="C121" s="3" t="s">
        <v>1035</v>
      </c>
      <c r="D121" t="s">
        <v>108</v>
      </c>
      <c r="E121">
        <v>31556</v>
      </c>
      <c r="F121" t="s">
        <v>1002</v>
      </c>
      <c r="G121" t="s">
        <v>111</v>
      </c>
      <c r="H121" t="s">
        <v>1036</v>
      </c>
      <c r="I121" t="s">
        <v>744</v>
      </c>
      <c r="J121" s="3">
        <v>0</v>
      </c>
      <c r="K121" s="3">
        <v>10000</v>
      </c>
    </row>
    <row r="122" spans="1:11" x14ac:dyDescent="0.25">
      <c r="A122" t="s">
        <v>991</v>
      </c>
      <c r="B122" t="s">
        <v>22</v>
      </c>
      <c r="C122" s="3" t="s">
        <v>1035</v>
      </c>
      <c r="D122" t="s">
        <v>108</v>
      </c>
      <c r="E122">
        <v>31557</v>
      </c>
      <c r="F122" t="s">
        <v>992</v>
      </c>
      <c r="G122" t="s">
        <v>114</v>
      </c>
      <c r="H122" t="s">
        <v>1037</v>
      </c>
      <c r="I122" t="s">
        <v>744</v>
      </c>
      <c r="J122" s="3">
        <v>0</v>
      </c>
      <c r="K122" s="3">
        <v>2500</v>
      </c>
    </row>
    <row r="123" spans="1:11" x14ac:dyDescent="0.25">
      <c r="A123" t="s">
        <v>991</v>
      </c>
      <c r="B123" t="s">
        <v>22</v>
      </c>
      <c r="C123" s="3" t="s">
        <v>900</v>
      </c>
      <c r="D123" t="s">
        <v>108</v>
      </c>
      <c r="E123">
        <v>31571</v>
      </c>
      <c r="F123" t="s">
        <v>1038</v>
      </c>
      <c r="G123" t="s">
        <v>137</v>
      </c>
      <c r="H123" t="s">
        <v>1039</v>
      </c>
      <c r="I123" t="s">
        <v>744</v>
      </c>
      <c r="J123" s="3">
        <v>0</v>
      </c>
      <c r="K123" s="3">
        <v>12857</v>
      </c>
    </row>
    <row r="124" spans="1:11" x14ac:dyDescent="0.25">
      <c r="A124" t="s">
        <v>991</v>
      </c>
      <c r="B124" t="s">
        <v>22</v>
      </c>
      <c r="C124" s="3" t="s">
        <v>900</v>
      </c>
      <c r="D124" t="s">
        <v>108</v>
      </c>
      <c r="E124">
        <v>31574</v>
      </c>
      <c r="F124" t="s">
        <v>992</v>
      </c>
      <c r="G124" t="s">
        <v>114</v>
      </c>
      <c r="H124" t="s">
        <v>1040</v>
      </c>
      <c r="I124" t="s">
        <v>744</v>
      </c>
      <c r="J124" s="3">
        <v>0</v>
      </c>
      <c r="K124" s="3">
        <v>4619</v>
      </c>
    </row>
    <row r="125" spans="1:11" x14ac:dyDescent="0.25">
      <c r="A125" t="s">
        <v>991</v>
      </c>
      <c r="B125" t="s">
        <v>22</v>
      </c>
      <c r="C125" s="3" t="s">
        <v>988</v>
      </c>
      <c r="D125" t="s">
        <v>108</v>
      </c>
      <c r="E125">
        <v>31613</v>
      </c>
      <c r="F125" t="s">
        <v>1007</v>
      </c>
      <c r="G125" t="s">
        <v>127</v>
      </c>
      <c r="H125" t="s">
        <v>1041</v>
      </c>
      <c r="I125" t="s">
        <v>744</v>
      </c>
      <c r="J125" s="3">
        <v>0</v>
      </c>
      <c r="K125" s="3">
        <v>11050</v>
      </c>
    </row>
    <row r="126" spans="1:11" x14ac:dyDescent="0.25">
      <c r="A126" t="s">
        <v>991</v>
      </c>
      <c r="B126" t="s">
        <v>22</v>
      </c>
      <c r="C126" s="3" t="s">
        <v>988</v>
      </c>
      <c r="D126" t="s">
        <v>108</v>
      </c>
      <c r="E126">
        <v>31614</v>
      </c>
      <c r="F126" t="s">
        <v>993</v>
      </c>
      <c r="G126" t="s">
        <v>107</v>
      </c>
      <c r="H126" t="s">
        <v>1042</v>
      </c>
      <c r="I126" t="s">
        <v>744</v>
      </c>
      <c r="J126" s="3">
        <v>0</v>
      </c>
      <c r="K126" s="3">
        <v>16880</v>
      </c>
    </row>
    <row r="127" spans="1:11" x14ac:dyDescent="0.25">
      <c r="A127" t="s">
        <v>991</v>
      </c>
      <c r="B127" t="s">
        <v>22</v>
      </c>
      <c r="C127" s="3" t="s">
        <v>988</v>
      </c>
      <c r="D127" t="s">
        <v>108</v>
      </c>
      <c r="E127">
        <v>31616</v>
      </c>
      <c r="F127" t="s">
        <v>1043</v>
      </c>
      <c r="G127" t="s">
        <v>1044</v>
      </c>
      <c r="H127" t="s">
        <v>1045</v>
      </c>
      <c r="I127" t="s">
        <v>744</v>
      </c>
      <c r="J127" s="3">
        <v>0</v>
      </c>
      <c r="K127" s="3">
        <v>6000</v>
      </c>
    </row>
    <row r="128" spans="1:11" x14ac:dyDescent="0.25">
      <c r="A128" t="s">
        <v>991</v>
      </c>
      <c r="B128" t="s">
        <v>22</v>
      </c>
      <c r="C128" s="3" t="s">
        <v>988</v>
      </c>
      <c r="D128" t="s">
        <v>108</v>
      </c>
      <c r="E128">
        <v>31617</v>
      </c>
      <c r="F128" t="s">
        <v>611</v>
      </c>
      <c r="G128" t="s">
        <v>612</v>
      </c>
      <c r="H128" t="s">
        <v>1046</v>
      </c>
      <c r="I128" t="s">
        <v>744</v>
      </c>
      <c r="J128" s="3">
        <v>0</v>
      </c>
      <c r="K128" s="3">
        <v>3193</v>
      </c>
    </row>
    <row r="129" spans="1:11" x14ac:dyDescent="0.25">
      <c r="A129" t="s">
        <v>991</v>
      </c>
      <c r="B129" t="s">
        <v>22</v>
      </c>
      <c r="C129" s="3" t="s">
        <v>798</v>
      </c>
      <c r="D129" t="s">
        <v>108</v>
      </c>
      <c r="E129">
        <v>31622</v>
      </c>
      <c r="F129" t="s">
        <v>1013</v>
      </c>
      <c r="G129" t="s">
        <v>133</v>
      </c>
      <c r="H129" t="s">
        <v>1047</v>
      </c>
      <c r="I129" t="s">
        <v>744</v>
      </c>
      <c r="J129" s="3">
        <v>0</v>
      </c>
      <c r="K129" s="3">
        <v>41933</v>
      </c>
    </row>
    <row r="130" spans="1:11" hidden="1" x14ac:dyDescent="0.25">
      <c r="A130" t="s">
        <v>23</v>
      </c>
      <c r="B130" t="s">
        <v>24</v>
      </c>
      <c r="C130" s="3" t="s">
        <v>745</v>
      </c>
      <c r="D130" t="s">
        <v>744</v>
      </c>
      <c r="E130">
        <v>0</v>
      </c>
      <c r="F130" t="s">
        <v>1048</v>
      </c>
      <c r="G130" t="s">
        <v>329</v>
      </c>
      <c r="H130" t="s">
        <v>330</v>
      </c>
      <c r="I130" t="s">
        <v>744</v>
      </c>
      <c r="J130" s="3">
        <v>357982</v>
      </c>
      <c r="K130" s="3">
        <v>0</v>
      </c>
    </row>
    <row r="131" spans="1:11" x14ac:dyDescent="0.25">
      <c r="A131" t="s">
        <v>23</v>
      </c>
      <c r="B131" t="s">
        <v>24</v>
      </c>
      <c r="C131" s="3" t="s">
        <v>927</v>
      </c>
      <c r="D131" t="s">
        <v>108</v>
      </c>
      <c r="E131">
        <v>31364</v>
      </c>
      <c r="F131" t="s">
        <v>992</v>
      </c>
      <c r="G131" t="s">
        <v>114</v>
      </c>
      <c r="H131" t="s">
        <v>1000</v>
      </c>
      <c r="I131" t="s">
        <v>744</v>
      </c>
      <c r="J131" s="3">
        <v>0</v>
      </c>
      <c r="K131" s="3">
        <v>1500</v>
      </c>
    </row>
    <row r="132" spans="1:11" x14ac:dyDescent="0.25">
      <c r="A132" t="s">
        <v>23</v>
      </c>
      <c r="B132" t="s">
        <v>24</v>
      </c>
      <c r="C132" s="3" t="s">
        <v>927</v>
      </c>
      <c r="D132" t="s">
        <v>108</v>
      </c>
      <c r="E132">
        <v>31372</v>
      </c>
      <c r="F132" t="s">
        <v>993</v>
      </c>
      <c r="G132" t="s">
        <v>107</v>
      </c>
      <c r="H132" t="s">
        <v>1001</v>
      </c>
      <c r="I132" t="s">
        <v>744</v>
      </c>
      <c r="J132" s="3">
        <v>0</v>
      </c>
      <c r="K132" s="3">
        <v>7105</v>
      </c>
    </row>
    <row r="133" spans="1:11" x14ac:dyDescent="0.25">
      <c r="A133" t="s">
        <v>23</v>
      </c>
      <c r="B133" t="s">
        <v>24</v>
      </c>
      <c r="C133" s="3" t="s">
        <v>749</v>
      </c>
      <c r="D133" t="s">
        <v>108</v>
      </c>
      <c r="E133">
        <v>31381</v>
      </c>
      <c r="F133" t="s">
        <v>1002</v>
      </c>
      <c r="G133" t="s">
        <v>111</v>
      </c>
      <c r="H133" t="s">
        <v>1003</v>
      </c>
      <c r="I133" t="s">
        <v>744</v>
      </c>
      <c r="J133" s="3">
        <v>0</v>
      </c>
      <c r="K133" s="3">
        <v>5085</v>
      </c>
    </row>
    <row r="134" spans="1:11" x14ac:dyDescent="0.25">
      <c r="A134" t="s">
        <v>23</v>
      </c>
      <c r="B134" t="s">
        <v>24</v>
      </c>
      <c r="C134" s="3" t="s">
        <v>749</v>
      </c>
      <c r="D134" t="s">
        <v>108</v>
      </c>
      <c r="E134">
        <v>31384</v>
      </c>
      <c r="F134" t="s">
        <v>1002</v>
      </c>
      <c r="G134" t="s">
        <v>111</v>
      </c>
      <c r="H134" t="s">
        <v>1004</v>
      </c>
      <c r="I134" t="s">
        <v>744</v>
      </c>
      <c r="J134" s="3">
        <v>0</v>
      </c>
      <c r="K134" s="3">
        <v>4526</v>
      </c>
    </row>
    <row r="135" spans="1:11" x14ac:dyDescent="0.25">
      <c r="A135" t="s">
        <v>23</v>
      </c>
      <c r="B135" t="s">
        <v>24</v>
      </c>
      <c r="C135" s="3" t="s">
        <v>749</v>
      </c>
      <c r="D135" t="s">
        <v>108</v>
      </c>
      <c r="E135">
        <v>31388</v>
      </c>
      <c r="F135" t="s">
        <v>993</v>
      </c>
      <c r="G135" t="s">
        <v>107</v>
      </c>
      <c r="H135" t="s">
        <v>1005</v>
      </c>
      <c r="I135" t="s">
        <v>744</v>
      </c>
      <c r="J135" s="3">
        <v>0</v>
      </c>
      <c r="K135" s="3">
        <v>7648</v>
      </c>
    </row>
    <row r="136" spans="1:11" x14ac:dyDescent="0.25">
      <c r="A136" t="s">
        <v>23</v>
      </c>
      <c r="B136" t="s">
        <v>24</v>
      </c>
      <c r="C136" s="3" t="s">
        <v>855</v>
      </c>
      <c r="D136" t="s">
        <v>108</v>
      </c>
      <c r="E136">
        <v>31424</v>
      </c>
      <c r="F136" t="s">
        <v>992</v>
      </c>
      <c r="G136" t="s">
        <v>114</v>
      </c>
      <c r="H136" t="s">
        <v>1006</v>
      </c>
      <c r="I136" t="s">
        <v>744</v>
      </c>
      <c r="J136" s="3">
        <v>0</v>
      </c>
      <c r="K136" s="3">
        <v>214</v>
      </c>
    </row>
    <row r="137" spans="1:11" x14ac:dyDescent="0.25">
      <c r="A137" t="s">
        <v>23</v>
      </c>
      <c r="B137" t="s">
        <v>24</v>
      </c>
      <c r="C137" s="3" t="s">
        <v>855</v>
      </c>
      <c r="D137" t="s">
        <v>108</v>
      </c>
      <c r="E137">
        <v>31431</v>
      </c>
      <c r="F137" t="s">
        <v>992</v>
      </c>
      <c r="G137" t="s">
        <v>114</v>
      </c>
      <c r="H137" t="s">
        <v>1012</v>
      </c>
      <c r="I137" t="s">
        <v>744</v>
      </c>
      <c r="J137" s="3">
        <v>0</v>
      </c>
      <c r="K137" s="3">
        <v>407</v>
      </c>
    </row>
    <row r="138" spans="1:11" x14ac:dyDescent="0.25">
      <c r="A138" t="s">
        <v>23</v>
      </c>
      <c r="B138" t="s">
        <v>24</v>
      </c>
      <c r="C138" s="3" t="s">
        <v>808</v>
      </c>
      <c r="D138" t="s">
        <v>108</v>
      </c>
      <c r="E138">
        <v>31459</v>
      </c>
      <c r="F138" t="s">
        <v>992</v>
      </c>
      <c r="G138" t="s">
        <v>114</v>
      </c>
      <c r="H138" t="s">
        <v>1015</v>
      </c>
      <c r="I138" t="s">
        <v>744</v>
      </c>
      <c r="J138" s="3">
        <v>0</v>
      </c>
      <c r="K138" s="3">
        <v>188</v>
      </c>
    </row>
    <row r="139" spans="1:11" x14ac:dyDescent="0.25">
      <c r="A139" t="s">
        <v>23</v>
      </c>
      <c r="B139" t="s">
        <v>24</v>
      </c>
      <c r="C139" s="3" t="s">
        <v>753</v>
      </c>
      <c r="D139" t="s">
        <v>108</v>
      </c>
      <c r="E139">
        <v>31497</v>
      </c>
      <c r="F139" t="s">
        <v>992</v>
      </c>
      <c r="G139" t="s">
        <v>114</v>
      </c>
      <c r="H139" t="s">
        <v>1021</v>
      </c>
      <c r="I139" t="s">
        <v>744</v>
      </c>
      <c r="J139" s="3">
        <v>0</v>
      </c>
      <c r="K139" s="3">
        <v>982</v>
      </c>
    </row>
    <row r="140" spans="1:11" x14ac:dyDescent="0.25">
      <c r="A140" t="s">
        <v>23</v>
      </c>
      <c r="B140" t="s">
        <v>24</v>
      </c>
      <c r="C140" s="3" t="s">
        <v>819</v>
      </c>
      <c r="D140" t="s">
        <v>108</v>
      </c>
      <c r="E140">
        <v>31505</v>
      </c>
      <c r="F140" t="s">
        <v>1023</v>
      </c>
      <c r="G140" t="s">
        <v>257</v>
      </c>
      <c r="H140" t="s">
        <v>1024</v>
      </c>
      <c r="I140" t="s">
        <v>744</v>
      </c>
      <c r="J140" s="3">
        <v>0</v>
      </c>
      <c r="K140" s="3">
        <v>2700</v>
      </c>
    </row>
    <row r="141" spans="1:11" x14ac:dyDescent="0.25">
      <c r="A141" t="s">
        <v>23</v>
      </c>
      <c r="B141" t="s">
        <v>24</v>
      </c>
      <c r="C141" s="3" t="s">
        <v>964</v>
      </c>
      <c r="D141" t="s">
        <v>108</v>
      </c>
      <c r="E141">
        <v>31541</v>
      </c>
      <c r="F141" t="s">
        <v>794</v>
      </c>
      <c r="G141" t="s">
        <v>129</v>
      </c>
      <c r="H141" t="s">
        <v>1031</v>
      </c>
      <c r="I141" t="s">
        <v>744</v>
      </c>
      <c r="J141" s="3">
        <v>0</v>
      </c>
      <c r="K141" s="3">
        <v>703</v>
      </c>
    </row>
    <row r="142" spans="1:11" x14ac:dyDescent="0.25">
      <c r="A142" t="s">
        <v>23</v>
      </c>
      <c r="B142" t="s">
        <v>24</v>
      </c>
      <c r="C142" s="3" t="s">
        <v>1035</v>
      </c>
      <c r="D142" t="s">
        <v>108</v>
      </c>
      <c r="E142">
        <v>31556</v>
      </c>
      <c r="F142" t="s">
        <v>1002</v>
      </c>
      <c r="G142" t="s">
        <v>111</v>
      </c>
      <c r="H142" t="s">
        <v>1036</v>
      </c>
      <c r="I142" t="s">
        <v>744</v>
      </c>
      <c r="J142" s="3">
        <v>0</v>
      </c>
      <c r="K142" s="3">
        <v>1900</v>
      </c>
    </row>
    <row r="143" spans="1:11" x14ac:dyDescent="0.25">
      <c r="A143" t="s">
        <v>23</v>
      </c>
      <c r="B143" t="s">
        <v>24</v>
      </c>
      <c r="C143" s="3" t="s">
        <v>900</v>
      </c>
      <c r="D143" t="s">
        <v>108</v>
      </c>
      <c r="E143">
        <v>31571</v>
      </c>
      <c r="F143" t="s">
        <v>1038</v>
      </c>
      <c r="G143" t="s">
        <v>137</v>
      </c>
      <c r="H143" t="s">
        <v>1039</v>
      </c>
      <c r="I143" t="s">
        <v>744</v>
      </c>
      <c r="J143" s="3">
        <v>0</v>
      </c>
      <c r="K143" s="3">
        <v>643</v>
      </c>
    </row>
    <row r="144" spans="1:11" x14ac:dyDescent="0.25">
      <c r="A144" t="s">
        <v>23</v>
      </c>
      <c r="B144" t="s">
        <v>24</v>
      </c>
      <c r="C144" s="3" t="s">
        <v>900</v>
      </c>
      <c r="D144" t="s">
        <v>108</v>
      </c>
      <c r="E144">
        <v>31574</v>
      </c>
      <c r="F144" t="s">
        <v>992</v>
      </c>
      <c r="G144" t="s">
        <v>114</v>
      </c>
      <c r="H144" t="s">
        <v>1040</v>
      </c>
      <c r="I144" t="s">
        <v>744</v>
      </c>
      <c r="J144" s="3">
        <v>0</v>
      </c>
      <c r="K144" s="3">
        <v>231</v>
      </c>
    </row>
    <row r="145" spans="1:11" x14ac:dyDescent="0.25">
      <c r="A145" t="s">
        <v>23</v>
      </c>
      <c r="B145" t="s">
        <v>24</v>
      </c>
      <c r="C145" s="3" t="s">
        <v>988</v>
      </c>
      <c r="D145" t="s">
        <v>108</v>
      </c>
      <c r="E145">
        <v>31617</v>
      </c>
      <c r="F145" t="s">
        <v>611</v>
      </c>
      <c r="G145" t="s">
        <v>612</v>
      </c>
      <c r="H145" t="s">
        <v>1046</v>
      </c>
      <c r="I145" t="s">
        <v>744</v>
      </c>
      <c r="J145" s="3">
        <v>0</v>
      </c>
      <c r="K145" s="3">
        <v>607</v>
      </c>
    </row>
    <row r="146" spans="1:11" x14ac:dyDescent="0.25">
      <c r="A146" t="s">
        <v>23</v>
      </c>
      <c r="B146" t="s">
        <v>24</v>
      </c>
      <c r="C146" s="3" t="s">
        <v>798</v>
      </c>
      <c r="D146" t="s">
        <v>108</v>
      </c>
      <c r="E146">
        <v>31622</v>
      </c>
      <c r="F146" t="s">
        <v>1013</v>
      </c>
      <c r="G146" t="s">
        <v>133</v>
      </c>
      <c r="H146" t="s">
        <v>1047</v>
      </c>
      <c r="I146" t="s">
        <v>744</v>
      </c>
      <c r="J146" s="3">
        <v>0</v>
      </c>
      <c r="K146" s="3">
        <v>7967</v>
      </c>
    </row>
    <row r="147" spans="1:11" hidden="1" x14ac:dyDescent="0.25">
      <c r="A147" t="s">
        <v>1049</v>
      </c>
      <c r="B147" t="s">
        <v>1050</v>
      </c>
      <c r="C147" s="3" t="s">
        <v>745</v>
      </c>
      <c r="D147" t="s">
        <v>744</v>
      </c>
      <c r="E147">
        <v>0</v>
      </c>
      <c r="F147" t="s">
        <v>1051</v>
      </c>
      <c r="G147" t="s">
        <v>225</v>
      </c>
      <c r="H147" t="s">
        <v>1052</v>
      </c>
      <c r="I147" t="s">
        <v>744</v>
      </c>
      <c r="J147" s="3">
        <v>1282344</v>
      </c>
      <c r="K147" s="3">
        <v>0</v>
      </c>
    </row>
    <row r="148" spans="1:11" hidden="1" x14ac:dyDescent="0.25">
      <c r="A148" t="s">
        <v>1053</v>
      </c>
      <c r="B148" t="s">
        <v>1054</v>
      </c>
      <c r="C148" s="3" t="s">
        <v>745</v>
      </c>
      <c r="D148" t="s">
        <v>744</v>
      </c>
      <c r="E148">
        <v>0</v>
      </c>
      <c r="F148" t="s">
        <v>1051</v>
      </c>
      <c r="G148" t="s">
        <v>225</v>
      </c>
      <c r="H148" t="s">
        <v>1052</v>
      </c>
      <c r="I148" t="s">
        <v>744</v>
      </c>
      <c r="J148" s="3">
        <v>64116</v>
      </c>
      <c r="K148" s="3">
        <v>0</v>
      </c>
    </row>
    <row r="149" spans="1:11" hidden="1" x14ac:dyDescent="0.25">
      <c r="A149" t="s">
        <v>1055</v>
      </c>
      <c r="B149" t="s">
        <v>25</v>
      </c>
      <c r="C149" s="3" t="s">
        <v>745</v>
      </c>
      <c r="D149" t="s">
        <v>744</v>
      </c>
      <c r="E149">
        <v>0</v>
      </c>
      <c r="F149" t="s">
        <v>1056</v>
      </c>
      <c r="G149" t="s">
        <v>344</v>
      </c>
      <c r="H149" t="s">
        <v>1057</v>
      </c>
      <c r="I149" t="s">
        <v>744</v>
      </c>
      <c r="J149" s="3">
        <v>3831042.46</v>
      </c>
      <c r="K149" s="3">
        <v>0</v>
      </c>
    </row>
    <row r="150" spans="1:11" x14ac:dyDescent="0.25">
      <c r="A150" t="s">
        <v>1055</v>
      </c>
      <c r="B150" t="s">
        <v>25</v>
      </c>
      <c r="C150" s="3" t="s">
        <v>1059</v>
      </c>
      <c r="D150" t="s">
        <v>108</v>
      </c>
      <c r="E150">
        <v>31402</v>
      </c>
      <c r="F150" t="s">
        <v>1058</v>
      </c>
      <c r="G150" t="s">
        <v>338</v>
      </c>
      <c r="H150" t="s">
        <v>1060</v>
      </c>
      <c r="I150" t="s">
        <v>744</v>
      </c>
      <c r="J150" s="3">
        <v>0</v>
      </c>
      <c r="K150" s="3">
        <v>12615</v>
      </c>
    </row>
    <row r="151" spans="1:11" x14ac:dyDescent="0.25">
      <c r="A151" t="s">
        <v>1055</v>
      </c>
      <c r="B151" t="s">
        <v>25</v>
      </c>
      <c r="C151" s="3" t="s">
        <v>900</v>
      </c>
      <c r="D151" t="s">
        <v>108</v>
      </c>
      <c r="E151">
        <v>31570</v>
      </c>
      <c r="F151" t="s">
        <v>1056</v>
      </c>
      <c r="G151" t="s">
        <v>344</v>
      </c>
      <c r="H151" t="s">
        <v>1061</v>
      </c>
      <c r="I151" t="s">
        <v>744</v>
      </c>
      <c r="J151" s="3">
        <v>0</v>
      </c>
      <c r="K151" s="3">
        <v>45000</v>
      </c>
    </row>
    <row r="152" spans="1:11" hidden="1" x14ac:dyDescent="0.25">
      <c r="A152" t="s">
        <v>1062</v>
      </c>
      <c r="B152" t="s">
        <v>26</v>
      </c>
      <c r="C152" s="3" t="s">
        <v>745</v>
      </c>
      <c r="D152" t="s">
        <v>744</v>
      </c>
      <c r="E152">
        <v>0</v>
      </c>
      <c r="F152" t="s">
        <v>1058</v>
      </c>
      <c r="G152" t="s">
        <v>338</v>
      </c>
      <c r="H152" t="s">
        <v>694</v>
      </c>
      <c r="I152" t="s">
        <v>744</v>
      </c>
      <c r="J152" s="3">
        <v>277253.54000000004</v>
      </c>
      <c r="K152" s="3">
        <v>0</v>
      </c>
    </row>
    <row r="153" spans="1:11" x14ac:dyDescent="0.25">
      <c r="A153" t="s">
        <v>1062</v>
      </c>
      <c r="B153" t="s">
        <v>26</v>
      </c>
      <c r="C153" s="3" t="s">
        <v>1059</v>
      </c>
      <c r="D153" t="s">
        <v>108</v>
      </c>
      <c r="E153">
        <v>31402</v>
      </c>
      <c r="F153" t="s">
        <v>1058</v>
      </c>
      <c r="G153" t="s">
        <v>338</v>
      </c>
      <c r="H153" t="s">
        <v>1060</v>
      </c>
      <c r="I153" t="s">
        <v>744</v>
      </c>
      <c r="J153" s="3">
        <v>0</v>
      </c>
      <c r="K153" s="3">
        <v>2397</v>
      </c>
    </row>
    <row r="154" spans="1:11" x14ac:dyDescent="0.25">
      <c r="A154" t="s">
        <v>1063</v>
      </c>
      <c r="B154" t="s">
        <v>1064</v>
      </c>
      <c r="C154" s="3" t="s">
        <v>855</v>
      </c>
      <c r="D154" t="s">
        <v>108</v>
      </c>
      <c r="E154">
        <v>31425</v>
      </c>
      <c r="F154" t="s">
        <v>1065</v>
      </c>
      <c r="G154" t="s">
        <v>429</v>
      </c>
      <c r="H154" t="s">
        <v>1066</v>
      </c>
      <c r="I154" t="s">
        <v>744</v>
      </c>
      <c r="J154" s="3">
        <v>0</v>
      </c>
      <c r="K154" s="3">
        <v>50000</v>
      </c>
    </row>
    <row r="155" spans="1:11" x14ac:dyDescent="0.25">
      <c r="A155" t="s">
        <v>1063</v>
      </c>
      <c r="B155" t="s">
        <v>1064</v>
      </c>
      <c r="C155" s="3" t="s">
        <v>812</v>
      </c>
      <c r="D155" t="s">
        <v>108</v>
      </c>
      <c r="E155">
        <v>31477</v>
      </c>
      <c r="F155" t="s">
        <v>1067</v>
      </c>
      <c r="G155" t="s">
        <v>401</v>
      </c>
      <c r="H155" t="s">
        <v>1068</v>
      </c>
      <c r="I155" t="s">
        <v>744</v>
      </c>
      <c r="J155" s="3">
        <v>0</v>
      </c>
      <c r="K155" s="3">
        <v>50000</v>
      </c>
    </row>
    <row r="156" spans="1:11" x14ac:dyDescent="0.25">
      <c r="A156" t="s">
        <v>1063</v>
      </c>
      <c r="B156" t="s">
        <v>1064</v>
      </c>
      <c r="C156" s="3" t="s">
        <v>831</v>
      </c>
      <c r="D156" t="s">
        <v>108</v>
      </c>
      <c r="E156">
        <v>31517</v>
      </c>
      <c r="F156" t="s">
        <v>836</v>
      </c>
      <c r="G156" t="s">
        <v>837</v>
      </c>
      <c r="H156" t="s">
        <v>1069</v>
      </c>
      <c r="I156" t="s">
        <v>744</v>
      </c>
      <c r="J156" s="3">
        <v>0</v>
      </c>
      <c r="K156" s="3">
        <v>50000</v>
      </c>
    </row>
    <row r="157" spans="1:11" x14ac:dyDescent="0.25">
      <c r="A157" t="s">
        <v>1063</v>
      </c>
      <c r="B157" t="s">
        <v>1064</v>
      </c>
      <c r="C157" s="3" t="s">
        <v>831</v>
      </c>
      <c r="D157" t="s">
        <v>108</v>
      </c>
      <c r="E157">
        <v>31517</v>
      </c>
      <c r="F157" t="s">
        <v>1070</v>
      </c>
      <c r="G157" t="s">
        <v>399</v>
      </c>
      <c r="H157" t="s">
        <v>1069</v>
      </c>
      <c r="I157" t="s">
        <v>744</v>
      </c>
      <c r="J157" s="3">
        <v>0</v>
      </c>
      <c r="K157" s="3">
        <v>50000</v>
      </c>
    </row>
    <row r="158" spans="1:11" x14ac:dyDescent="0.25">
      <c r="A158" t="s">
        <v>1071</v>
      </c>
      <c r="B158" t="s">
        <v>1072</v>
      </c>
      <c r="C158" s="3" t="s">
        <v>927</v>
      </c>
      <c r="D158" t="s">
        <v>108</v>
      </c>
      <c r="E158">
        <v>31362</v>
      </c>
      <c r="F158" t="s">
        <v>1073</v>
      </c>
      <c r="G158" t="s">
        <v>396</v>
      </c>
      <c r="H158" t="s">
        <v>1074</v>
      </c>
      <c r="I158" t="s">
        <v>744</v>
      </c>
      <c r="J158" s="3">
        <v>0</v>
      </c>
      <c r="K158" s="3">
        <v>6000</v>
      </c>
    </row>
    <row r="159" spans="1:11" x14ac:dyDescent="0.25">
      <c r="A159" t="s">
        <v>1071</v>
      </c>
      <c r="B159" t="s">
        <v>1072</v>
      </c>
      <c r="C159" s="3" t="s">
        <v>891</v>
      </c>
      <c r="D159" t="s">
        <v>108</v>
      </c>
      <c r="E159">
        <v>31420</v>
      </c>
      <c r="F159" t="s">
        <v>1073</v>
      </c>
      <c r="G159" t="s">
        <v>396</v>
      </c>
      <c r="H159" t="s">
        <v>1075</v>
      </c>
      <c r="I159" t="s">
        <v>744</v>
      </c>
      <c r="J159" s="3">
        <v>0</v>
      </c>
      <c r="K159" s="3">
        <v>4000</v>
      </c>
    </row>
    <row r="160" spans="1:11" x14ac:dyDescent="0.25">
      <c r="A160" t="s">
        <v>1071</v>
      </c>
      <c r="B160" t="s">
        <v>1072</v>
      </c>
      <c r="C160" s="3" t="s">
        <v>838</v>
      </c>
      <c r="D160" t="s">
        <v>108</v>
      </c>
      <c r="E160">
        <v>31466</v>
      </c>
      <c r="F160" t="s">
        <v>1076</v>
      </c>
      <c r="G160" t="s">
        <v>394</v>
      </c>
      <c r="H160" t="s">
        <v>1077</v>
      </c>
      <c r="I160" t="s">
        <v>744</v>
      </c>
      <c r="J160" s="3">
        <v>0</v>
      </c>
      <c r="K160" s="3">
        <v>6000</v>
      </c>
    </row>
    <row r="161" spans="1:11" x14ac:dyDescent="0.25">
      <c r="A161" t="s">
        <v>1071</v>
      </c>
      <c r="B161" t="s">
        <v>1072</v>
      </c>
      <c r="C161" s="3" t="s">
        <v>766</v>
      </c>
      <c r="D161" t="s">
        <v>108</v>
      </c>
      <c r="E161">
        <v>31530</v>
      </c>
      <c r="F161" t="s">
        <v>1076</v>
      </c>
      <c r="G161" t="s">
        <v>394</v>
      </c>
      <c r="H161" t="s">
        <v>1078</v>
      </c>
      <c r="I161" t="s">
        <v>744</v>
      </c>
      <c r="J161" s="3">
        <v>0</v>
      </c>
      <c r="K161" s="3">
        <v>7000</v>
      </c>
    </row>
    <row r="162" spans="1:11" x14ac:dyDescent="0.25">
      <c r="A162" t="s">
        <v>1071</v>
      </c>
      <c r="B162" t="s">
        <v>1072</v>
      </c>
      <c r="C162" s="3" t="s">
        <v>964</v>
      </c>
      <c r="D162" t="s">
        <v>108</v>
      </c>
      <c r="E162">
        <v>31545</v>
      </c>
      <c r="F162" t="s">
        <v>1073</v>
      </c>
      <c r="G162" t="s">
        <v>396</v>
      </c>
      <c r="H162" t="s">
        <v>1079</v>
      </c>
      <c r="I162" t="s">
        <v>744</v>
      </c>
      <c r="J162" s="3">
        <v>0</v>
      </c>
      <c r="K162" s="3">
        <v>7000</v>
      </c>
    </row>
    <row r="163" spans="1:11" x14ac:dyDescent="0.25">
      <c r="A163" t="s">
        <v>1071</v>
      </c>
      <c r="B163" t="s">
        <v>1072</v>
      </c>
      <c r="C163" s="3" t="s">
        <v>900</v>
      </c>
      <c r="D163" t="s">
        <v>108</v>
      </c>
      <c r="E163">
        <v>31572</v>
      </c>
      <c r="F163" t="s">
        <v>1073</v>
      </c>
      <c r="G163" t="s">
        <v>396</v>
      </c>
      <c r="H163" t="s">
        <v>1080</v>
      </c>
      <c r="I163" t="s">
        <v>744</v>
      </c>
      <c r="J163" s="3">
        <v>0</v>
      </c>
      <c r="K163" s="3">
        <v>2000</v>
      </c>
    </row>
    <row r="164" spans="1:11" x14ac:dyDescent="0.25">
      <c r="A164" t="s">
        <v>1071</v>
      </c>
      <c r="B164" t="s">
        <v>1072</v>
      </c>
      <c r="C164" s="3" t="s">
        <v>900</v>
      </c>
      <c r="D164" t="s">
        <v>108</v>
      </c>
      <c r="E164">
        <v>31574</v>
      </c>
      <c r="F164" t="s">
        <v>1081</v>
      </c>
      <c r="G164" t="s">
        <v>1082</v>
      </c>
      <c r="H164" t="s">
        <v>1083</v>
      </c>
      <c r="I164" t="s">
        <v>744</v>
      </c>
      <c r="J164" s="3">
        <v>0</v>
      </c>
      <c r="K164" s="3">
        <v>3000</v>
      </c>
    </row>
    <row r="165" spans="1:11" x14ac:dyDescent="0.25">
      <c r="A165" t="s">
        <v>1071</v>
      </c>
      <c r="B165" t="s">
        <v>1072</v>
      </c>
      <c r="C165" s="3" t="s">
        <v>988</v>
      </c>
      <c r="D165" t="s">
        <v>108</v>
      </c>
      <c r="E165">
        <v>31605</v>
      </c>
      <c r="F165" t="s">
        <v>1076</v>
      </c>
      <c r="G165" t="s">
        <v>394</v>
      </c>
      <c r="H165" t="s">
        <v>1084</v>
      </c>
      <c r="I165" t="s">
        <v>744</v>
      </c>
      <c r="J165" s="3">
        <v>0</v>
      </c>
      <c r="K165" s="3">
        <v>7500</v>
      </c>
    </row>
    <row r="166" spans="1:11" x14ac:dyDescent="0.25">
      <c r="A166" t="s">
        <v>1071</v>
      </c>
      <c r="B166" t="s">
        <v>1072</v>
      </c>
      <c r="C166" s="3" t="s">
        <v>988</v>
      </c>
      <c r="D166" t="s">
        <v>108</v>
      </c>
      <c r="E166">
        <v>31606</v>
      </c>
      <c r="F166" t="s">
        <v>1073</v>
      </c>
      <c r="G166" t="s">
        <v>396</v>
      </c>
      <c r="H166" t="s">
        <v>1085</v>
      </c>
      <c r="I166" t="s">
        <v>744</v>
      </c>
      <c r="J166" s="3">
        <v>0</v>
      </c>
      <c r="K166" s="3">
        <v>4000</v>
      </c>
    </row>
    <row r="167" spans="1:11" x14ac:dyDescent="0.25">
      <c r="A167" t="s">
        <v>1086</v>
      </c>
      <c r="B167" t="s">
        <v>1087</v>
      </c>
      <c r="C167" s="3" t="s">
        <v>759</v>
      </c>
      <c r="D167" t="s">
        <v>208</v>
      </c>
      <c r="E167">
        <v>778</v>
      </c>
      <c r="F167" t="s">
        <v>1088</v>
      </c>
      <c r="G167" t="s">
        <v>1089</v>
      </c>
      <c r="H167" t="s">
        <v>1090</v>
      </c>
      <c r="I167" t="s">
        <v>744</v>
      </c>
      <c r="J167" s="3">
        <v>0</v>
      </c>
      <c r="K167" s="3">
        <v>136950</v>
      </c>
    </row>
    <row r="168" spans="1:11" hidden="1" x14ac:dyDescent="0.25">
      <c r="A168" t="s">
        <v>1091</v>
      </c>
      <c r="B168" t="s">
        <v>1092</v>
      </c>
      <c r="C168" s="3" t="s">
        <v>745</v>
      </c>
      <c r="D168" t="s">
        <v>744</v>
      </c>
      <c r="E168">
        <v>0</v>
      </c>
      <c r="F168" t="s">
        <v>611</v>
      </c>
      <c r="G168" t="s">
        <v>612</v>
      </c>
      <c r="H168" t="s">
        <v>614</v>
      </c>
      <c r="I168" t="s">
        <v>744</v>
      </c>
      <c r="J168" s="3">
        <v>4701696.38</v>
      </c>
      <c r="K168" s="3">
        <v>0</v>
      </c>
    </row>
    <row r="169" spans="1:11" x14ac:dyDescent="0.25">
      <c r="A169" t="s">
        <v>1091</v>
      </c>
      <c r="B169" t="s">
        <v>1092</v>
      </c>
      <c r="C169" s="3" t="s">
        <v>927</v>
      </c>
      <c r="D169" t="s">
        <v>108</v>
      </c>
      <c r="E169">
        <v>31361</v>
      </c>
      <c r="F169" t="s">
        <v>583</v>
      </c>
      <c r="G169" t="s">
        <v>584</v>
      </c>
      <c r="H169" t="s">
        <v>1093</v>
      </c>
      <c r="I169" t="s">
        <v>744</v>
      </c>
      <c r="J169" s="3">
        <v>0</v>
      </c>
      <c r="K169" s="3">
        <v>8333</v>
      </c>
    </row>
    <row r="170" spans="1:11" x14ac:dyDescent="0.25">
      <c r="A170" t="s">
        <v>1091</v>
      </c>
      <c r="B170" t="s">
        <v>1092</v>
      </c>
      <c r="C170" s="3" t="s">
        <v>749</v>
      </c>
      <c r="D170" t="s">
        <v>108</v>
      </c>
      <c r="E170">
        <v>31385</v>
      </c>
      <c r="F170" t="s">
        <v>583</v>
      </c>
      <c r="G170" t="s">
        <v>584</v>
      </c>
      <c r="H170" t="s">
        <v>1094</v>
      </c>
      <c r="I170" t="s">
        <v>744</v>
      </c>
      <c r="J170" s="3">
        <v>0</v>
      </c>
      <c r="K170" s="3">
        <v>16667</v>
      </c>
    </row>
    <row r="171" spans="1:11" x14ac:dyDescent="0.25">
      <c r="A171" t="s">
        <v>1091</v>
      </c>
      <c r="B171" t="s">
        <v>1092</v>
      </c>
      <c r="C171" s="3" t="s">
        <v>749</v>
      </c>
      <c r="D171" t="s">
        <v>108</v>
      </c>
      <c r="E171">
        <v>31386</v>
      </c>
      <c r="F171" t="s">
        <v>535</v>
      </c>
      <c r="G171" t="s">
        <v>536</v>
      </c>
      <c r="H171" t="s">
        <v>1095</v>
      </c>
      <c r="I171" t="s">
        <v>744</v>
      </c>
      <c r="J171" s="3">
        <v>0</v>
      </c>
      <c r="K171" s="3">
        <v>6000</v>
      </c>
    </row>
    <row r="172" spans="1:11" x14ac:dyDescent="0.25">
      <c r="A172" t="s">
        <v>1091</v>
      </c>
      <c r="B172" t="s">
        <v>1092</v>
      </c>
      <c r="C172" s="3" t="s">
        <v>1059</v>
      </c>
      <c r="D172" t="s">
        <v>108</v>
      </c>
      <c r="E172">
        <v>31400</v>
      </c>
      <c r="F172" t="s">
        <v>583</v>
      </c>
      <c r="G172" t="s">
        <v>584</v>
      </c>
      <c r="H172" t="s">
        <v>1096</v>
      </c>
      <c r="I172" t="s">
        <v>744</v>
      </c>
      <c r="J172" s="3">
        <v>0</v>
      </c>
      <c r="K172" s="3">
        <v>8333</v>
      </c>
    </row>
    <row r="173" spans="1:11" x14ac:dyDescent="0.25">
      <c r="A173" t="s">
        <v>1091</v>
      </c>
      <c r="B173" t="s">
        <v>1092</v>
      </c>
      <c r="C173" s="3" t="s">
        <v>891</v>
      </c>
      <c r="D173" t="s">
        <v>108</v>
      </c>
      <c r="E173">
        <v>31422</v>
      </c>
      <c r="F173" t="s">
        <v>583</v>
      </c>
      <c r="G173" t="s">
        <v>584</v>
      </c>
      <c r="H173" t="s">
        <v>455</v>
      </c>
      <c r="I173" t="s">
        <v>744</v>
      </c>
      <c r="J173" s="3">
        <v>0</v>
      </c>
      <c r="K173" s="3">
        <v>16667</v>
      </c>
    </row>
    <row r="174" spans="1:11" x14ac:dyDescent="0.25">
      <c r="A174" t="s">
        <v>1091</v>
      </c>
      <c r="B174" t="s">
        <v>1092</v>
      </c>
      <c r="C174" s="3" t="s">
        <v>855</v>
      </c>
      <c r="D174" t="s">
        <v>108</v>
      </c>
      <c r="E174">
        <v>31423</v>
      </c>
      <c r="F174" t="s">
        <v>583</v>
      </c>
      <c r="G174" t="s">
        <v>584</v>
      </c>
      <c r="H174" t="s">
        <v>1097</v>
      </c>
      <c r="I174" t="s">
        <v>744</v>
      </c>
      <c r="J174" s="3">
        <v>0</v>
      </c>
      <c r="K174" s="3">
        <v>8333</v>
      </c>
    </row>
    <row r="175" spans="1:11" x14ac:dyDescent="0.25">
      <c r="A175" t="s">
        <v>1091</v>
      </c>
      <c r="B175" t="s">
        <v>1092</v>
      </c>
      <c r="C175" s="3" t="s">
        <v>808</v>
      </c>
      <c r="D175" t="s">
        <v>108</v>
      </c>
      <c r="E175">
        <v>31458</v>
      </c>
      <c r="F175" t="s">
        <v>583</v>
      </c>
      <c r="G175" t="s">
        <v>584</v>
      </c>
      <c r="H175" t="s">
        <v>1098</v>
      </c>
      <c r="I175" t="s">
        <v>744</v>
      </c>
      <c r="J175" s="3">
        <v>0</v>
      </c>
      <c r="K175" s="3">
        <v>14815</v>
      </c>
    </row>
    <row r="176" spans="1:11" x14ac:dyDescent="0.25">
      <c r="A176" t="s">
        <v>1091</v>
      </c>
      <c r="B176" t="s">
        <v>1092</v>
      </c>
      <c r="C176" s="3" t="s">
        <v>838</v>
      </c>
      <c r="D176" t="s">
        <v>108</v>
      </c>
      <c r="E176">
        <v>31463</v>
      </c>
      <c r="F176" t="s">
        <v>583</v>
      </c>
      <c r="G176" t="s">
        <v>584</v>
      </c>
      <c r="H176" t="s">
        <v>1099</v>
      </c>
      <c r="I176" t="s">
        <v>744</v>
      </c>
      <c r="J176" s="3">
        <v>0</v>
      </c>
      <c r="K176" s="3">
        <v>5556</v>
      </c>
    </row>
    <row r="177" spans="1:11" x14ac:dyDescent="0.25">
      <c r="A177" t="s">
        <v>1091</v>
      </c>
      <c r="B177" t="s">
        <v>1092</v>
      </c>
      <c r="C177" s="3" t="s">
        <v>838</v>
      </c>
      <c r="D177" t="s">
        <v>108</v>
      </c>
      <c r="E177">
        <v>31467</v>
      </c>
      <c r="F177" t="s">
        <v>1100</v>
      </c>
      <c r="G177" t="s">
        <v>1101</v>
      </c>
      <c r="H177" t="s">
        <v>1102</v>
      </c>
      <c r="I177" t="s">
        <v>744</v>
      </c>
      <c r="J177" s="3">
        <v>0</v>
      </c>
      <c r="K177" s="3">
        <v>20370</v>
      </c>
    </row>
    <row r="178" spans="1:11" x14ac:dyDescent="0.25">
      <c r="A178" t="s">
        <v>1091</v>
      </c>
      <c r="B178" t="s">
        <v>1092</v>
      </c>
      <c r="C178" s="3" t="s">
        <v>812</v>
      </c>
      <c r="D178" t="s">
        <v>108</v>
      </c>
      <c r="E178">
        <v>31473</v>
      </c>
      <c r="F178" t="s">
        <v>535</v>
      </c>
      <c r="G178" t="s">
        <v>536</v>
      </c>
      <c r="H178" t="s">
        <v>1103</v>
      </c>
      <c r="I178" t="s">
        <v>744</v>
      </c>
      <c r="J178" s="3">
        <v>0</v>
      </c>
      <c r="K178" s="3">
        <v>5000</v>
      </c>
    </row>
    <row r="179" spans="1:11" x14ac:dyDescent="0.25">
      <c r="A179" t="s">
        <v>1091</v>
      </c>
      <c r="B179" t="s">
        <v>1092</v>
      </c>
      <c r="C179" s="3" t="s">
        <v>753</v>
      </c>
      <c r="D179" t="s">
        <v>108</v>
      </c>
      <c r="E179">
        <v>31498</v>
      </c>
      <c r="F179" t="s">
        <v>535</v>
      </c>
      <c r="G179" t="s">
        <v>536</v>
      </c>
      <c r="H179" t="s">
        <v>1104</v>
      </c>
      <c r="I179" t="s">
        <v>744</v>
      </c>
      <c r="J179" s="3">
        <v>0</v>
      </c>
      <c r="K179" s="3">
        <v>10000</v>
      </c>
    </row>
    <row r="180" spans="1:11" x14ac:dyDescent="0.25">
      <c r="A180" t="s">
        <v>1091</v>
      </c>
      <c r="B180" t="s">
        <v>1092</v>
      </c>
      <c r="C180" s="3" t="s">
        <v>819</v>
      </c>
      <c r="D180" t="s">
        <v>108</v>
      </c>
      <c r="E180">
        <v>31503</v>
      </c>
      <c r="F180" t="s">
        <v>447</v>
      </c>
      <c r="G180" t="s">
        <v>448</v>
      </c>
      <c r="H180" t="s">
        <v>1105</v>
      </c>
      <c r="I180" t="s">
        <v>744</v>
      </c>
      <c r="J180" s="3">
        <v>0</v>
      </c>
      <c r="K180" s="3">
        <v>18519</v>
      </c>
    </row>
    <row r="181" spans="1:11" x14ac:dyDescent="0.25">
      <c r="A181" t="s">
        <v>1091</v>
      </c>
      <c r="B181" t="s">
        <v>1092</v>
      </c>
      <c r="C181" s="3" t="s">
        <v>819</v>
      </c>
      <c r="D181" t="s">
        <v>108</v>
      </c>
      <c r="E181">
        <v>31508</v>
      </c>
      <c r="F181" t="s">
        <v>535</v>
      </c>
      <c r="G181" t="s">
        <v>536</v>
      </c>
      <c r="H181" t="s">
        <v>1106</v>
      </c>
      <c r="I181" t="s">
        <v>744</v>
      </c>
      <c r="J181" s="3">
        <v>0</v>
      </c>
      <c r="K181" s="3">
        <v>5500</v>
      </c>
    </row>
    <row r="182" spans="1:11" x14ac:dyDescent="0.25">
      <c r="A182" t="s">
        <v>1091</v>
      </c>
      <c r="B182" t="s">
        <v>1092</v>
      </c>
      <c r="C182" s="3" t="s">
        <v>766</v>
      </c>
      <c r="D182" t="s">
        <v>108</v>
      </c>
      <c r="E182">
        <v>31528</v>
      </c>
      <c r="F182" t="s">
        <v>895</v>
      </c>
      <c r="G182" t="s">
        <v>896</v>
      </c>
      <c r="H182" t="s">
        <v>1107</v>
      </c>
      <c r="I182" t="s">
        <v>744</v>
      </c>
      <c r="J182" s="3">
        <v>0</v>
      </c>
      <c r="K182" s="3">
        <v>10000</v>
      </c>
    </row>
    <row r="183" spans="1:11" x14ac:dyDescent="0.25">
      <c r="A183" t="s">
        <v>1091</v>
      </c>
      <c r="B183" t="s">
        <v>1092</v>
      </c>
      <c r="C183" s="3" t="s">
        <v>1027</v>
      </c>
      <c r="D183" t="s">
        <v>108</v>
      </c>
      <c r="E183">
        <v>31540</v>
      </c>
      <c r="F183" t="s">
        <v>535</v>
      </c>
      <c r="G183" t="s">
        <v>536</v>
      </c>
      <c r="H183" t="s">
        <v>1108</v>
      </c>
      <c r="I183" t="s">
        <v>744</v>
      </c>
      <c r="J183" s="3">
        <v>0</v>
      </c>
      <c r="K183" s="3">
        <v>6000</v>
      </c>
    </row>
    <row r="184" spans="1:11" x14ac:dyDescent="0.25">
      <c r="A184" t="s">
        <v>1091</v>
      </c>
      <c r="B184" t="s">
        <v>1092</v>
      </c>
      <c r="C184" s="3" t="s">
        <v>1035</v>
      </c>
      <c r="D184" t="s">
        <v>108</v>
      </c>
      <c r="E184">
        <v>31552</v>
      </c>
      <c r="F184" t="s">
        <v>535</v>
      </c>
      <c r="G184" t="s">
        <v>536</v>
      </c>
      <c r="H184" t="s">
        <v>1109</v>
      </c>
      <c r="I184" t="s">
        <v>744</v>
      </c>
      <c r="J184" s="3">
        <v>0</v>
      </c>
      <c r="K184" s="3">
        <v>6000</v>
      </c>
    </row>
    <row r="185" spans="1:11" x14ac:dyDescent="0.25">
      <c r="A185" t="s">
        <v>1091</v>
      </c>
      <c r="B185" t="s">
        <v>1092</v>
      </c>
      <c r="C185" s="3" t="s">
        <v>1110</v>
      </c>
      <c r="D185" t="s">
        <v>108</v>
      </c>
      <c r="E185">
        <v>31560</v>
      </c>
      <c r="F185" t="s">
        <v>583</v>
      </c>
      <c r="G185" t="s">
        <v>584</v>
      </c>
      <c r="H185" t="s">
        <v>1111</v>
      </c>
      <c r="I185" t="s">
        <v>744</v>
      </c>
      <c r="J185" s="3">
        <v>0</v>
      </c>
      <c r="K185" s="3">
        <v>7407</v>
      </c>
    </row>
    <row r="186" spans="1:11" x14ac:dyDescent="0.25">
      <c r="A186" t="s">
        <v>1091</v>
      </c>
      <c r="B186" t="s">
        <v>1092</v>
      </c>
      <c r="C186" s="3" t="s">
        <v>900</v>
      </c>
      <c r="D186" t="s">
        <v>108</v>
      </c>
      <c r="E186">
        <v>31577</v>
      </c>
      <c r="F186" t="s">
        <v>895</v>
      </c>
      <c r="G186" t="s">
        <v>896</v>
      </c>
      <c r="H186" t="s">
        <v>579</v>
      </c>
      <c r="I186" t="s">
        <v>744</v>
      </c>
      <c r="J186" s="3">
        <v>0</v>
      </c>
      <c r="K186" s="3">
        <v>20000</v>
      </c>
    </row>
    <row r="187" spans="1:11" x14ac:dyDescent="0.25">
      <c r="A187" t="s">
        <v>1091</v>
      </c>
      <c r="B187" t="s">
        <v>1092</v>
      </c>
      <c r="C187" s="3" t="s">
        <v>988</v>
      </c>
      <c r="D187" t="s">
        <v>108</v>
      </c>
      <c r="E187">
        <v>31618</v>
      </c>
      <c r="F187" t="s">
        <v>535</v>
      </c>
      <c r="G187" t="s">
        <v>536</v>
      </c>
      <c r="H187" t="s">
        <v>1112</v>
      </c>
      <c r="I187" t="s">
        <v>744</v>
      </c>
      <c r="J187" s="3">
        <v>0</v>
      </c>
      <c r="K187" s="3">
        <v>10500</v>
      </c>
    </row>
    <row r="188" spans="1:11" hidden="1" x14ac:dyDescent="0.25">
      <c r="A188" t="s">
        <v>1113</v>
      </c>
      <c r="B188" t="s">
        <v>1114</v>
      </c>
      <c r="C188" s="3" t="s">
        <v>745</v>
      </c>
      <c r="D188" t="s">
        <v>744</v>
      </c>
      <c r="E188">
        <v>0</v>
      </c>
      <c r="F188" t="s">
        <v>583</v>
      </c>
      <c r="G188" t="s">
        <v>584</v>
      </c>
      <c r="H188" t="s">
        <v>610</v>
      </c>
      <c r="I188" t="s">
        <v>744</v>
      </c>
      <c r="J188" s="3">
        <v>69861.62000000001</v>
      </c>
      <c r="K188" s="3">
        <v>0</v>
      </c>
    </row>
    <row r="189" spans="1:11" x14ac:dyDescent="0.25">
      <c r="A189" t="s">
        <v>1113</v>
      </c>
      <c r="B189" t="s">
        <v>1114</v>
      </c>
      <c r="C189" s="3" t="s">
        <v>927</v>
      </c>
      <c r="D189" t="s">
        <v>108</v>
      </c>
      <c r="E189">
        <v>31361</v>
      </c>
      <c r="F189" t="s">
        <v>583</v>
      </c>
      <c r="G189" t="s">
        <v>584</v>
      </c>
      <c r="H189" t="s">
        <v>1093</v>
      </c>
      <c r="I189" t="s">
        <v>744</v>
      </c>
      <c r="J189" s="3">
        <v>0</v>
      </c>
      <c r="K189" s="3">
        <v>667</v>
      </c>
    </row>
    <row r="190" spans="1:11" x14ac:dyDescent="0.25">
      <c r="A190" t="s">
        <v>1113</v>
      </c>
      <c r="B190" t="s">
        <v>1114</v>
      </c>
      <c r="C190" s="3" t="s">
        <v>749</v>
      </c>
      <c r="D190" t="s">
        <v>108</v>
      </c>
      <c r="E190">
        <v>31385</v>
      </c>
      <c r="F190" t="s">
        <v>583</v>
      </c>
      <c r="G190" t="s">
        <v>584</v>
      </c>
      <c r="H190" t="s">
        <v>1094</v>
      </c>
      <c r="I190" t="s">
        <v>744</v>
      </c>
      <c r="J190" s="3">
        <v>0</v>
      </c>
      <c r="K190" s="3">
        <v>1333</v>
      </c>
    </row>
    <row r="191" spans="1:11" x14ac:dyDescent="0.25">
      <c r="A191" t="s">
        <v>1113</v>
      </c>
      <c r="B191" t="s">
        <v>1114</v>
      </c>
      <c r="C191" s="3" t="s">
        <v>1059</v>
      </c>
      <c r="D191" t="s">
        <v>108</v>
      </c>
      <c r="E191">
        <v>31400</v>
      </c>
      <c r="F191" t="s">
        <v>583</v>
      </c>
      <c r="G191" t="s">
        <v>584</v>
      </c>
      <c r="H191" t="s">
        <v>1096</v>
      </c>
      <c r="I191" t="s">
        <v>744</v>
      </c>
      <c r="J191" s="3">
        <v>0</v>
      </c>
      <c r="K191" s="3">
        <v>667</v>
      </c>
    </row>
    <row r="192" spans="1:11" x14ac:dyDescent="0.25">
      <c r="A192" t="s">
        <v>1113</v>
      </c>
      <c r="B192" t="s">
        <v>1114</v>
      </c>
      <c r="C192" s="3" t="s">
        <v>891</v>
      </c>
      <c r="D192" t="s">
        <v>108</v>
      </c>
      <c r="E192">
        <v>31422</v>
      </c>
      <c r="F192" t="s">
        <v>583</v>
      </c>
      <c r="G192" t="s">
        <v>584</v>
      </c>
      <c r="H192" t="s">
        <v>455</v>
      </c>
      <c r="I192" t="s">
        <v>744</v>
      </c>
      <c r="J192" s="3">
        <v>0</v>
      </c>
      <c r="K192" s="3">
        <v>1333</v>
      </c>
    </row>
    <row r="193" spans="1:11" x14ac:dyDescent="0.25">
      <c r="A193" t="s">
        <v>1113</v>
      </c>
      <c r="B193" t="s">
        <v>1114</v>
      </c>
      <c r="C193" s="3" t="s">
        <v>855</v>
      </c>
      <c r="D193" t="s">
        <v>108</v>
      </c>
      <c r="E193">
        <v>31423</v>
      </c>
      <c r="F193" t="s">
        <v>583</v>
      </c>
      <c r="G193" t="s">
        <v>584</v>
      </c>
      <c r="H193" t="s">
        <v>1097</v>
      </c>
      <c r="I193" t="s">
        <v>744</v>
      </c>
      <c r="J193" s="3">
        <v>0</v>
      </c>
      <c r="K193" s="3">
        <v>667</v>
      </c>
    </row>
    <row r="194" spans="1:11" x14ac:dyDescent="0.25">
      <c r="A194" t="s">
        <v>1113</v>
      </c>
      <c r="B194" t="s">
        <v>1114</v>
      </c>
      <c r="C194" s="3" t="s">
        <v>808</v>
      </c>
      <c r="D194" t="s">
        <v>108</v>
      </c>
      <c r="E194">
        <v>31458</v>
      </c>
      <c r="F194" t="s">
        <v>583</v>
      </c>
      <c r="G194" t="s">
        <v>584</v>
      </c>
      <c r="H194" t="s">
        <v>1098</v>
      </c>
      <c r="I194" t="s">
        <v>744</v>
      </c>
      <c r="J194" s="3">
        <v>0</v>
      </c>
      <c r="K194" s="3">
        <v>1185</v>
      </c>
    </row>
    <row r="195" spans="1:11" x14ac:dyDescent="0.25">
      <c r="A195" t="s">
        <v>1113</v>
      </c>
      <c r="B195" t="s">
        <v>1114</v>
      </c>
      <c r="C195" s="3" t="s">
        <v>838</v>
      </c>
      <c r="D195" t="s">
        <v>108</v>
      </c>
      <c r="E195">
        <v>31463</v>
      </c>
      <c r="F195" t="s">
        <v>583</v>
      </c>
      <c r="G195" t="s">
        <v>584</v>
      </c>
      <c r="H195" t="s">
        <v>1099</v>
      </c>
      <c r="I195" t="s">
        <v>744</v>
      </c>
      <c r="J195" s="3">
        <v>0</v>
      </c>
      <c r="K195" s="3">
        <v>444</v>
      </c>
    </row>
    <row r="196" spans="1:11" x14ac:dyDescent="0.25">
      <c r="A196" t="s">
        <v>1113</v>
      </c>
      <c r="B196" t="s">
        <v>1114</v>
      </c>
      <c r="C196" s="3" t="s">
        <v>838</v>
      </c>
      <c r="D196" t="s">
        <v>108</v>
      </c>
      <c r="E196">
        <v>31467</v>
      </c>
      <c r="F196" t="s">
        <v>1100</v>
      </c>
      <c r="G196" t="s">
        <v>1101</v>
      </c>
      <c r="H196" t="s">
        <v>1102</v>
      </c>
      <c r="I196" t="s">
        <v>744</v>
      </c>
      <c r="J196" s="3">
        <v>0</v>
      </c>
      <c r="K196" s="3">
        <v>1630</v>
      </c>
    </row>
    <row r="197" spans="1:11" x14ac:dyDescent="0.25">
      <c r="A197" t="s">
        <v>1113</v>
      </c>
      <c r="B197" t="s">
        <v>1114</v>
      </c>
      <c r="C197" s="3" t="s">
        <v>819</v>
      </c>
      <c r="D197" t="s">
        <v>108</v>
      </c>
      <c r="E197">
        <v>31503</v>
      </c>
      <c r="F197" t="s">
        <v>447</v>
      </c>
      <c r="G197" t="s">
        <v>448</v>
      </c>
      <c r="H197" t="s">
        <v>1105</v>
      </c>
      <c r="I197" t="s">
        <v>744</v>
      </c>
      <c r="J197" s="3">
        <v>0</v>
      </c>
      <c r="K197" s="3">
        <v>1481</v>
      </c>
    </row>
    <row r="198" spans="1:11" x14ac:dyDescent="0.25">
      <c r="A198" t="s">
        <v>1113</v>
      </c>
      <c r="B198" t="s">
        <v>1114</v>
      </c>
      <c r="C198" s="3" t="s">
        <v>1110</v>
      </c>
      <c r="D198" t="s">
        <v>108</v>
      </c>
      <c r="E198">
        <v>31560</v>
      </c>
      <c r="F198" t="s">
        <v>583</v>
      </c>
      <c r="G198" t="s">
        <v>584</v>
      </c>
      <c r="H198" t="s">
        <v>1111</v>
      </c>
      <c r="I198" t="s">
        <v>744</v>
      </c>
      <c r="J198" s="3">
        <v>0</v>
      </c>
      <c r="K198" s="3">
        <v>593</v>
      </c>
    </row>
    <row r="199" spans="1:11" x14ac:dyDescent="0.25">
      <c r="A199" t="s">
        <v>1115</v>
      </c>
      <c r="B199" t="s">
        <v>1116</v>
      </c>
      <c r="C199" s="3" t="s">
        <v>891</v>
      </c>
      <c r="D199" t="s">
        <v>108</v>
      </c>
      <c r="E199">
        <v>31414</v>
      </c>
      <c r="F199" t="s">
        <v>535</v>
      </c>
      <c r="G199" t="s">
        <v>536</v>
      </c>
      <c r="H199" t="s">
        <v>1117</v>
      </c>
      <c r="I199" t="s">
        <v>744</v>
      </c>
      <c r="J199" s="3">
        <v>0</v>
      </c>
      <c r="K199" s="3">
        <v>20000</v>
      </c>
    </row>
    <row r="200" spans="1:11" x14ac:dyDescent="0.25">
      <c r="A200" t="s">
        <v>1115</v>
      </c>
      <c r="B200" t="s">
        <v>1116</v>
      </c>
      <c r="C200" s="3" t="s">
        <v>838</v>
      </c>
      <c r="D200" t="s">
        <v>108</v>
      </c>
      <c r="E200">
        <v>31468</v>
      </c>
      <c r="F200" t="s">
        <v>535</v>
      </c>
      <c r="G200" t="s">
        <v>536</v>
      </c>
      <c r="H200" t="s">
        <v>1118</v>
      </c>
      <c r="I200" t="s">
        <v>744</v>
      </c>
      <c r="J200" s="3">
        <v>0</v>
      </c>
      <c r="K200" s="3">
        <v>15000</v>
      </c>
    </row>
    <row r="201" spans="1:11" x14ac:dyDescent="0.25">
      <c r="A201" t="s">
        <v>1115</v>
      </c>
      <c r="B201" t="s">
        <v>1116</v>
      </c>
      <c r="C201" s="3" t="s">
        <v>753</v>
      </c>
      <c r="D201" t="s">
        <v>108</v>
      </c>
      <c r="E201">
        <v>31499</v>
      </c>
      <c r="F201" t="s">
        <v>535</v>
      </c>
      <c r="G201" t="s">
        <v>536</v>
      </c>
      <c r="H201" t="s">
        <v>1119</v>
      </c>
      <c r="I201" t="s">
        <v>744</v>
      </c>
      <c r="J201" s="3">
        <v>0</v>
      </c>
      <c r="K201" s="3">
        <v>5000</v>
      </c>
    </row>
    <row r="202" spans="1:11" x14ac:dyDescent="0.25">
      <c r="A202" t="s">
        <v>1115</v>
      </c>
      <c r="B202" t="s">
        <v>1116</v>
      </c>
      <c r="C202" s="3" t="s">
        <v>819</v>
      </c>
      <c r="D202" t="s">
        <v>108</v>
      </c>
      <c r="E202">
        <v>31509</v>
      </c>
      <c r="F202" t="s">
        <v>535</v>
      </c>
      <c r="G202" t="s">
        <v>536</v>
      </c>
      <c r="H202" t="s">
        <v>1120</v>
      </c>
      <c r="I202" t="s">
        <v>744</v>
      </c>
      <c r="J202" s="3">
        <v>0</v>
      </c>
      <c r="K202" s="3">
        <v>5000</v>
      </c>
    </row>
    <row r="203" spans="1:11" x14ac:dyDescent="0.25">
      <c r="A203" t="s">
        <v>1115</v>
      </c>
      <c r="B203" t="s">
        <v>1116</v>
      </c>
      <c r="C203" s="3" t="s">
        <v>964</v>
      </c>
      <c r="D203" t="s">
        <v>108</v>
      </c>
      <c r="E203">
        <v>31544</v>
      </c>
      <c r="F203" t="s">
        <v>535</v>
      </c>
      <c r="G203" t="s">
        <v>536</v>
      </c>
      <c r="H203" t="s">
        <v>1121</v>
      </c>
      <c r="I203" t="s">
        <v>744</v>
      </c>
      <c r="J203" s="3">
        <v>0</v>
      </c>
      <c r="K203" s="3">
        <v>5000</v>
      </c>
    </row>
    <row r="204" spans="1:11" x14ac:dyDescent="0.25">
      <c r="A204" t="s">
        <v>1115</v>
      </c>
      <c r="B204" t="s">
        <v>1116</v>
      </c>
      <c r="C204" s="3" t="s">
        <v>1035</v>
      </c>
      <c r="D204" t="s">
        <v>108</v>
      </c>
      <c r="E204">
        <v>31551</v>
      </c>
      <c r="F204" t="s">
        <v>535</v>
      </c>
      <c r="G204" t="s">
        <v>536</v>
      </c>
      <c r="H204" t="s">
        <v>1122</v>
      </c>
      <c r="I204" t="s">
        <v>744</v>
      </c>
      <c r="J204" s="3">
        <v>0</v>
      </c>
      <c r="K204" s="3">
        <v>5000</v>
      </c>
    </row>
    <row r="205" spans="1:11" x14ac:dyDescent="0.25">
      <c r="A205" t="s">
        <v>1115</v>
      </c>
      <c r="B205" t="s">
        <v>1116</v>
      </c>
      <c r="C205" s="3" t="s">
        <v>900</v>
      </c>
      <c r="D205" t="s">
        <v>108</v>
      </c>
      <c r="E205">
        <v>31575</v>
      </c>
      <c r="F205" t="s">
        <v>583</v>
      </c>
      <c r="G205" t="s">
        <v>584</v>
      </c>
      <c r="H205" t="s">
        <v>1123</v>
      </c>
      <c r="I205" t="s">
        <v>744</v>
      </c>
      <c r="J205" s="3">
        <v>0</v>
      </c>
      <c r="K205" s="3">
        <v>3000</v>
      </c>
    </row>
    <row r="206" spans="1:11" x14ac:dyDescent="0.25">
      <c r="A206" t="s">
        <v>1115</v>
      </c>
      <c r="B206" t="s">
        <v>1116</v>
      </c>
      <c r="C206" s="3" t="s">
        <v>943</v>
      </c>
      <c r="D206" t="s">
        <v>108</v>
      </c>
      <c r="E206">
        <v>31589</v>
      </c>
      <c r="F206" t="s">
        <v>535</v>
      </c>
      <c r="G206" t="s">
        <v>536</v>
      </c>
      <c r="H206" t="s">
        <v>537</v>
      </c>
      <c r="I206" t="s">
        <v>744</v>
      </c>
      <c r="J206" s="3">
        <v>0</v>
      </c>
      <c r="K206" s="3">
        <v>5000</v>
      </c>
    </row>
    <row r="207" spans="1:11" x14ac:dyDescent="0.25">
      <c r="A207" t="s">
        <v>1115</v>
      </c>
      <c r="B207" t="s">
        <v>1116</v>
      </c>
      <c r="C207" s="3" t="s">
        <v>1124</v>
      </c>
      <c r="D207" t="s">
        <v>108</v>
      </c>
      <c r="E207">
        <v>31595</v>
      </c>
      <c r="F207" t="s">
        <v>535</v>
      </c>
      <c r="G207" t="s">
        <v>536</v>
      </c>
      <c r="H207" t="s">
        <v>537</v>
      </c>
      <c r="I207" t="s">
        <v>744</v>
      </c>
      <c r="J207" s="3">
        <v>0</v>
      </c>
      <c r="K207" s="3">
        <v>5000</v>
      </c>
    </row>
    <row r="208" spans="1:11" x14ac:dyDescent="0.25">
      <c r="A208" t="s">
        <v>1115</v>
      </c>
      <c r="B208" t="s">
        <v>1116</v>
      </c>
      <c r="C208" s="3" t="s">
        <v>988</v>
      </c>
      <c r="D208" t="s">
        <v>108</v>
      </c>
      <c r="E208">
        <v>31608</v>
      </c>
      <c r="F208" t="s">
        <v>1125</v>
      </c>
      <c r="G208" t="s">
        <v>1126</v>
      </c>
      <c r="H208" t="s">
        <v>1127</v>
      </c>
      <c r="I208" t="s">
        <v>744</v>
      </c>
      <c r="J208" s="3">
        <v>0</v>
      </c>
      <c r="K208" s="3">
        <v>5000</v>
      </c>
    </row>
    <row r="209" spans="1:11" hidden="1" x14ac:dyDescent="0.25">
      <c r="A209" t="s">
        <v>1128</v>
      </c>
      <c r="B209" t="s">
        <v>27</v>
      </c>
      <c r="C209" s="3" t="s">
        <v>745</v>
      </c>
      <c r="D209" t="s">
        <v>744</v>
      </c>
      <c r="E209">
        <v>0</v>
      </c>
      <c r="F209" t="s">
        <v>627</v>
      </c>
      <c r="G209" t="s">
        <v>628</v>
      </c>
      <c r="H209" t="s">
        <v>689</v>
      </c>
      <c r="I209" t="s">
        <v>744</v>
      </c>
      <c r="J209" s="3">
        <v>1441067.82</v>
      </c>
      <c r="K209" s="3">
        <v>0</v>
      </c>
    </row>
    <row r="210" spans="1:11" x14ac:dyDescent="0.25">
      <c r="A210" t="s">
        <v>1128</v>
      </c>
      <c r="B210" t="s">
        <v>27</v>
      </c>
      <c r="C210" s="3" t="s">
        <v>927</v>
      </c>
      <c r="D210" t="s">
        <v>108</v>
      </c>
      <c r="E210">
        <v>31370</v>
      </c>
      <c r="F210" t="s">
        <v>906</v>
      </c>
      <c r="G210" t="s">
        <v>907</v>
      </c>
      <c r="H210" t="s">
        <v>1129</v>
      </c>
      <c r="I210" t="s">
        <v>744</v>
      </c>
      <c r="J210" s="3">
        <v>0</v>
      </c>
      <c r="K210" s="3">
        <v>4650</v>
      </c>
    </row>
    <row r="211" spans="1:11" x14ac:dyDescent="0.25">
      <c r="A211" t="s">
        <v>1128</v>
      </c>
      <c r="B211" t="s">
        <v>27</v>
      </c>
      <c r="C211" s="3" t="s">
        <v>749</v>
      </c>
      <c r="D211" t="s">
        <v>108</v>
      </c>
      <c r="E211">
        <v>31383</v>
      </c>
      <c r="F211" t="s">
        <v>1130</v>
      </c>
      <c r="G211" t="s">
        <v>1131</v>
      </c>
      <c r="H211" t="s">
        <v>1132</v>
      </c>
      <c r="I211" t="s">
        <v>744</v>
      </c>
      <c r="J211" s="3">
        <v>0</v>
      </c>
      <c r="K211" s="3">
        <v>2700</v>
      </c>
    </row>
    <row r="212" spans="1:11" x14ac:dyDescent="0.25">
      <c r="A212" t="s">
        <v>1128</v>
      </c>
      <c r="B212" t="s">
        <v>27</v>
      </c>
      <c r="C212" s="3" t="s">
        <v>891</v>
      </c>
      <c r="D212" t="s">
        <v>108</v>
      </c>
      <c r="E212">
        <v>31420</v>
      </c>
      <c r="F212" t="s">
        <v>1133</v>
      </c>
      <c r="G212" t="s">
        <v>1134</v>
      </c>
      <c r="H212" t="s">
        <v>1135</v>
      </c>
      <c r="I212" t="s">
        <v>744</v>
      </c>
      <c r="J212" s="3">
        <v>0</v>
      </c>
      <c r="K212" s="3">
        <v>1000</v>
      </c>
    </row>
    <row r="213" spans="1:11" x14ac:dyDescent="0.25">
      <c r="A213" t="s">
        <v>1128</v>
      </c>
      <c r="B213" t="s">
        <v>27</v>
      </c>
      <c r="C213" s="3" t="s">
        <v>855</v>
      </c>
      <c r="D213" t="s">
        <v>108</v>
      </c>
      <c r="E213">
        <v>31435</v>
      </c>
      <c r="F213" t="s">
        <v>1136</v>
      </c>
      <c r="G213" t="s">
        <v>1137</v>
      </c>
      <c r="H213" t="s">
        <v>1138</v>
      </c>
      <c r="I213" t="s">
        <v>744</v>
      </c>
      <c r="J213" s="3">
        <v>0</v>
      </c>
      <c r="K213" s="3">
        <v>2000</v>
      </c>
    </row>
    <row r="214" spans="1:11" x14ac:dyDescent="0.25">
      <c r="A214" t="s">
        <v>1128</v>
      </c>
      <c r="B214" t="s">
        <v>27</v>
      </c>
      <c r="C214" s="3" t="s">
        <v>812</v>
      </c>
      <c r="D214" t="s">
        <v>108</v>
      </c>
      <c r="E214">
        <v>31475</v>
      </c>
      <c r="F214" t="s">
        <v>627</v>
      </c>
      <c r="G214" t="s">
        <v>628</v>
      </c>
      <c r="H214" t="s">
        <v>1139</v>
      </c>
      <c r="I214" t="s">
        <v>744</v>
      </c>
      <c r="J214" s="3">
        <v>0</v>
      </c>
      <c r="K214" s="3">
        <v>1000</v>
      </c>
    </row>
    <row r="215" spans="1:11" x14ac:dyDescent="0.25">
      <c r="A215" t="s">
        <v>1128</v>
      </c>
      <c r="B215" t="s">
        <v>27</v>
      </c>
      <c r="C215" s="3" t="s">
        <v>819</v>
      </c>
      <c r="D215" t="s">
        <v>108</v>
      </c>
      <c r="E215">
        <v>31503</v>
      </c>
      <c r="F215" t="s">
        <v>636</v>
      </c>
      <c r="G215" t="s">
        <v>637</v>
      </c>
      <c r="H215" t="s">
        <v>664</v>
      </c>
      <c r="I215" t="s">
        <v>744</v>
      </c>
      <c r="J215" s="3">
        <v>0</v>
      </c>
      <c r="K215" s="3">
        <v>2500</v>
      </c>
    </row>
    <row r="216" spans="1:11" x14ac:dyDescent="0.25">
      <c r="A216" t="s">
        <v>1128</v>
      </c>
      <c r="B216" t="s">
        <v>27</v>
      </c>
      <c r="C216" s="3" t="s">
        <v>819</v>
      </c>
      <c r="D216" t="s">
        <v>108</v>
      </c>
      <c r="E216">
        <v>31503</v>
      </c>
      <c r="F216" t="s">
        <v>643</v>
      </c>
      <c r="G216" t="s">
        <v>644</v>
      </c>
      <c r="H216" t="s">
        <v>1140</v>
      </c>
      <c r="I216" t="s">
        <v>744</v>
      </c>
      <c r="J216" s="3">
        <v>0</v>
      </c>
      <c r="K216" s="3">
        <v>2800</v>
      </c>
    </row>
    <row r="217" spans="1:11" x14ac:dyDescent="0.25">
      <c r="A217" t="s">
        <v>1128</v>
      </c>
      <c r="B217" t="s">
        <v>27</v>
      </c>
      <c r="C217" s="3" t="s">
        <v>831</v>
      </c>
      <c r="D217" t="s">
        <v>108</v>
      </c>
      <c r="E217">
        <v>31517</v>
      </c>
      <c r="F217" t="s">
        <v>623</v>
      </c>
      <c r="G217" t="s">
        <v>624</v>
      </c>
      <c r="H217" t="s">
        <v>1141</v>
      </c>
      <c r="I217" t="s">
        <v>744</v>
      </c>
      <c r="J217" s="3">
        <v>0</v>
      </c>
      <c r="K217" s="3">
        <v>9800</v>
      </c>
    </row>
    <row r="218" spans="1:11" x14ac:dyDescent="0.25">
      <c r="A218" t="s">
        <v>1128</v>
      </c>
      <c r="B218" t="s">
        <v>27</v>
      </c>
      <c r="C218" s="3" t="s">
        <v>831</v>
      </c>
      <c r="D218" t="s">
        <v>108</v>
      </c>
      <c r="E218">
        <v>31517</v>
      </c>
      <c r="F218" t="s">
        <v>623</v>
      </c>
      <c r="G218" t="s">
        <v>624</v>
      </c>
      <c r="H218" t="s">
        <v>1141</v>
      </c>
      <c r="I218" t="s">
        <v>744</v>
      </c>
      <c r="J218" s="3">
        <v>0</v>
      </c>
      <c r="K218" s="3">
        <v>9800</v>
      </c>
    </row>
    <row r="219" spans="1:11" x14ac:dyDescent="0.25">
      <c r="A219" t="s">
        <v>1128</v>
      </c>
      <c r="B219" t="s">
        <v>27</v>
      </c>
      <c r="C219" s="3" t="s">
        <v>831</v>
      </c>
      <c r="D219" t="s">
        <v>108</v>
      </c>
      <c r="E219">
        <v>31517</v>
      </c>
      <c r="F219" t="s">
        <v>623</v>
      </c>
      <c r="G219" t="s">
        <v>624</v>
      </c>
      <c r="H219" t="s">
        <v>1142</v>
      </c>
      <c r="I219" t="s">
        <v>744</v>
      </c>
      <c r="J219" s="3">
        <v>0</v>
      </c>
      <c r="K219" s="3">
        <v>16100</v>
      </c>
    </row>
    <row r="220" spans="1:11" x14ac:dyDescent="0.25">
      <c r="A220" t="s">
        <v>1128</v>
      </c>
      <c r="B220" t="s">
        <v>27</v>
      </c>
      <c r="C220" s="3" t="s">
        <v>831</v>
      </c>
      <c r="D220" t="s">
        <v>108</v>
      </c>
      <c r="E220">
        <v>31517</v>
      </c>
      <c r="F220" t="s">
        <v>623</v>
      </c>
      <c r="G220" t="s">
        <v>624</v>
      </c>
      <c r="H220" t="s">
        <v>1142</v>
      </c>
      <c r="I220" t="s">
        <v>744</v>
      </c>
      <c r="J220" s="3">
        <v>0</v>
      </c>
      <c r="K220" s="3">
        <v>16100</v>
      </c>
    </row>
    <row r="221" spans="1:11" x14ac:dyDescent="0.25">
      <c r="A221" t="s">
        <v>1128</v>
      </c>
      <c r="B221" t="s">
        <v>27</v>
      </c>
      <c r="C221" s="3" t="s">
        <v>831</v>
      </c>
      <c r="D221" t="s">
        <v>108</v>
      </c>
      <c r="E221">
        <v>31517</v>
      </c>
      <c r="F221" t="s">
        <v>623</v>
      </c>
      <c r="G221" t="s">
        <v>624</v>
      </c>
      <c r="H221" t="s">
        <v>1143</v>
      </c>
      <c r="I221" t="s">
        <v>744</v>
      </c>
      <c r="J221" s="3">
        <v>0</v>
      </c>
      <c r="K221" s="3">
        <v>11500</v>
      </c>
    </row>
    <row r="222" spans="1:11" x14ac:dyDescent="0.25">
      <c r="A222" t="s">
        <v>1128</v>
      </c>
      <c r="B222" t="s">
        <v>27</v>
      </c>
      <c r="C222" s="3" t="s">
        <v>831</v>
      </c>
      <c r="D222" t="s">
        <v>108</v>
      </c>
      <c r="E222">
        <v>31517</v>
      </c>
      <c r="F222" t="s">
        <v>623</v>
      </c>
      <c r="G222" t="s">
        <v>624</v>
      </c>
      <c r="H222" t="s">
        <v>1143</v>
      </c>
      <c r="I222" t="s">
        <v>744</v>
      </c>
      <c r="J222" s="3">
        <v>0</v>
      </c>
      <c r="K222" s="3">
        <v>11500</v>
      </c>
    </row>
    <row r="223" spans="1:11" x14ac:dyDescent="0.25">
      <c r="A223" t="s">
        <v>1128</v>
      </c>
      <c r="B223" t="s">
        <v>27</v>
      </c>
      <c r="C223" s="3" t="s">
        <v>831</v>
      </c>
      <c r="D223" t="s">
        <v>108</v>
      </c>
      <c r="E223">
        <v>31519</v>
      </c>
      <c r="F223" t="s">
        <v>643</v>
      </c>
      <c r="G223" t="s">
        <v>644</v>
      </c>
      <c r="H223" t="s">
        <v>1144</v>
      </c>
      <c r="I223" t="s">
        <v>744</v>
      </c>
      <c r="J223" s="3">
        <v>0</v>
      </c>
      <c r="K223" s="3">
        <v>2800</v>
      </c>
    </row>
    <row r="224" spans="1:11" x14ac:dyDescent="0.25">
      <c r="A224" t="s">
        <v>1128</v>
      </c>
      <c r="B224" t="s">
        <v>27</v>
      </c>
      <c r="C224" s="3" t="s">
        <v>766</v>
      </c>
      <c r="D224" t="s">
        <v>108</v>
      </c>
      <c r="E224">
        <v>31529</v>
      </c>
      <c r="F224" t="s">
        <v>627</v>
      </c>
      <c r="G224" t="s">
        <v>628</v>
      </c>
      <c r="H224" t="s">
        <v>1145</v>
      </c>
      <c r="I224" t="s">
        <v>744</v>
      </c>
      <c r="J224" s="3">
        <v>0</v>
      </c>
      <c r="K224" s="3">
        <v>1000</v>
      </c>
    </row>
    <row r="225" spans="1:11" x14ac:dyDescent="0.25">
      <c r="A225" t="s">
        <v>1128</v>
      </c>
      <c r="B225" t="s">
        <v>27</v>
      </c>
      <c r="C225" s="3" t="s">
        <v>766</v>
      </c>
      <c r="D225" t="s">
        <v>108</v>
      </c>
      <c r="E225">
        <v>31531</v>
      </c>
      <c r="F225" t="s">
        <v>1146</v>
      </c>
      <c r="G225" t="s">
        <v>1147</v>
      </c>
      <c r="H225" t="s">
        <v>1148</v>
      </c>
      <c r="I225" t="s">
        <v>744</v>
      </c>
      <c r="J225" s="3">
        <v>0</v>
      </c>
      <c r="K225" s="3">
        <v>2400</v>
      </c>
    </row>
    <row r="226" spans="1:11" x14ac:dyDescent="0.25">
      <c r="A226" t="s">
        <v>1128</v>
      </c>
      <c r="B226" t="s">
        <v>27</v>
      </c>
      <c r="C226" s="3" t="s">
        <v>766</v>
      </c>
      <c r="D226" t="s">
        <v>108</v>
      </c>
      <c r="E226">
        <v>31533</v>
      </c>
      <c r="F226" t="s">
        <v>658</v>
      </c>
      <c r="G226" t="s">
        <v>659</v>
      </c>
      <c r="H226" t="s">
        <v>1149</v>
      </c>
      <c r="I226" t="s">
        <v>744</v>
      </c>
      <c r="J226" s="3">
        <v>0</v>
      </c>
      <c r="K226" s="3">
        <v>1681</v>
      </c>
    </row>
    <row r="227" spans="1:11" x14ac:dyDescent="0.25">
      <c r="A227" t="s">
        <v>1128</v>
      </c>
      <c r="B227" t="s">
        <v>27</v>
      </c>
      <c r="C227" s="3" t="s">
        <v>964</v>
      </c>
      <c r="D227" t="s">
        <v>108</v>
      </c>
      <c r="E227">
        <v>31545</v>
      </c>
      <c r="F227" t="s">
        <v>906</v>
      </c>
      <c r="G227" t="s">
        <v>907</v>
      </c>
      <c r="H227" t="s">
        <v>1150</v>
      </c>
      <c r="I227" t="s">
        <v>744</v>
      </c>
      <c r="J227" s="3">
        <v>0</v>
      </c>
      <c r="K227" s="3">
        <v>6500</v>
      </c>
    </row>
    <row r="228" spans="1:11" x14ac:dyDescent="0.25">
      <c r="A228" t="s">
        <v>1128</v>
      </c>
      <c r="B228" t="s">
        <v>27</v>
      </c>
      <c r="C228" s="3" t="s">
        <v>900</v>
      </c>
      <c r="D228" t="s">
        <v>108</v>
      </c>
      <c r="E228">
        <v>31567</v>
      </c>
      <c r="F228" t="s">
        <v>639</v>
      </c>
      <c r="G228" t="s">
        <v>640</v>
      </c>
      <c r="H228" t="s">
        <v>1151</v>
      </c>
      <c r="I228" t="s">
        <v>744</v>
      </c>
      <c r="J228" s="3">
        <v>0</v>
      </c>
      <c r="K228" s="3">
        <v>1900</v>
      </c>
    </row>
    <row r="229" spans="1:11" x14ac:dyDescent="0.25">
      <c r="A229" t="s">
        <v>1128</v>
      </c>
      <c r="B229" t="s">
        <v>27</v>
      </c>
      <c r="C229" s="3" t="s">
        <v>900</v>
      </c>
      <c r="D229" t="s">
        <v>108</v>
      </c>
      <c r="E229">
        <v>31573</v>
      </c>
      <c r="F229" t="s">
        <v>658</v>
      </c>
      <c r="G229" t="s">
        <v>659</v>
      </c>
      <c r="H229" t="s">
        <v>674</v>
      </c>
      <c r="I229" t="s">
        <v>744</v>
      </c>
      <c r="J229" s="3">
        <v>0</v>
      </c>
      <c r="K229" s="3">
        <v>840</v>
      </c>
    </row>
    <row r="230" spans="1:11" x14ac:dyDescent="0.25">
      <c r="A230" t="s">
        <v>1128</v>
      </c>
      <c r="B230" t="s">
        <v>27</v>
      </c>
      <c r="C230" s="3" t="s">
        <v>988</v>
      </c>
      <c r="D230" t="s">
        <v>108</v>
      </c>
      <c r="E230">
        <v>31604</v>
      </c>
      <c r="F230" t="s">
        <v>1136</v>
      </c>
      <c r="G230" t="s">
        <v>1137</v>
      </c>
      <c r="H230" t="s">
        <v>1152</v>
      </c>
      <c r="I230" t="s">
        <v>744</v>
      </c>
      <c r="J230" s="3">
        <v>0</v>
      </c>
      <c r="K230" s="3">
        <v>3600</v>
      </c>
    </row>
    <row r="231" spans="1:11" hidden="1" x14ac:dyDescent="0.25">
      <c r="A231" t="s">
        <v>28</v>
      </c>
      <c r="B231" t="s">
        <v>29</v>
      </c>
      <c r="C231" s="3" t="s">
        <v>745</v>
      </c>
      <c r="D231" t="s">
        <v>744</v>
      </c>
      <c r="E231">
        <v>0</v>
      </c>
      <c r="F231" t="s">
        <v>643</v>
      </c>
      <c r="G231" t="s">
        <v>644</v>
      </c>
      <c r="H231" t="s">
        <v>638</v>
      </c>
      <c r="I231" t="s">
        <v>744</v>
      </c>
      <c r="J231" s="3">
        <v>3432.1800000000003</v>
      </c>
      <c r="K231" s="3">
        <v>0</v>
      </c>
    </row>
    <row r="232" spans="1:11" x14ac:dyDescent="0.25">
      <c r="A232" t="s">
        <v>28</v>
      </c>
      <c r="B232" t="s">
        <v>29</v>
      </c>
      <c r="C232" s="3" t="s">
        <v>766</v>
      </c>
      <c r="D232" t="s">
        <v>108</v>
      </c>
      <c r="E232">
        <v>31533</v>
      </c>
      <c r="F232" t="s">
        <v>658</v>
      </c>
      <c r="G232" t="s">
        <v>659</v>
      </c>
      <c r="H232" t="s">
        <v>1149</v>
      </c>
      <c r="I232" t="s">
        <v>744</v>
      </c>
      <c r="J232" s="3">
        <v>0</v>
      </c>
      <c r="K232" s="3">
        <v>319</v>
      </c>
    </row>
    <row r="233" spans="1:11" x14ac:dyDescent="0.25">
      <c r="A233" t="s">
        <v>28</v>
      </c>
      <c r="B233" t="s">
        <v>29</v>
      </c>
      <c r="C233" s="3" t="s">
        <v>900</v>
      </c>
      <c r="D233" t="s">
        <v>108</v>
      </c>
      <c r="E233">
        <v>31573</v>
      </c>
      <c r="F233" t="s">
        <v>658</v>
      </c>
      <c r="G233" t="s">
        <v>659</v>
      </c>
      <c r="H233" t="s">
        <v>674</v>
      </c>
      <c r="I233" t="s">
        <v>744</v>
      </c>
      <c r="J233" s="3">
        <v>0</v>
      </c>
      <c r="K233" s="3">
        <v>160</v>
      </c>
    </row>
    <row r="234" spans="1:11" hidden="1" x14ac:dyDescent="0.25">
      <c r="A234" t="s">
        <v>1153</v>
      </c>
      <c r="B234" t="s">
        <v>30</v>
      </c>
      <c r="C234" s="3" t="s">
        <v>745</v>
      </c>
      <c r="D234" t="s">
        <v>744</v>
      </c>
      <c r="E234">
        <v>0</v>
      </c>
      <c r="F234" t="s">
        <v>611</v>
      </c>
      <c r="G234" t="s">
        <v>612</v>
      </c>
      <c r="H234" t="s">
        <v>1154</v>
      </c>
      <c r="I234" t="s">
        <v>744</v>
      </c>
      <c r="J234" s="3">
        <v>149832.02000000002</v>
      </c>
      <c r="K234" s="3">
        <v>0</v>
      </c>
    </row>
    <row r="235" spans="1:11" x14ac:dyDescent="0.25">
      <c r="A235" t="s">
        <v>1153</v>
      </c>
      <c r="B235" t="s">
        <v>30</v>
      </c>
      <c r="C235" s="3" t="s">
        <v>919</v>
      </c>
      <c r="D235" t="s">
        <v>108</v>
      </c>
      <c r="E235">
        <v>31353</v>
      </c>
      <c r="F235" t="s">
        <v>993</v>
      </c>
      <c r="G235" t="s">
        <v>107</v>
      </c>
      <c r="H235" t="s">
        <v>994</v>
      </c>
      <c r="I235" t="s">
        <v>744</v>
      </c>
      <c r="J235" s="3">
        <v>0</v>
      </c>
      <c r="K235" s="3">
        <v>26</v>
      </c>
    </row>
    <row r="236" spans="1:11" x14ac:dyDescent="0.25">
      <c r="A236" t="s">
        <v>1153</v>
      </c>
      <c r="B236" t="s">
        <v>30</v>
      </c>
      <c r="C236" s="3" t="s">
        <v>919</v>
      </c>
      <c r="D236" t="s">
        <v>108</v>
      </c>
      <c r="E236">
        <v>31355</v>
      </c>
      <c r="F236" t="s">
        <v>678</v>
      </c>
      <c r="G236" t="s">
        <v>387</v>
      </c>
      <c r="H236" t="s">
        <v>920</v>
      </c>
      <c r="I236" t="s">
        <v>744</v>
      </c>
      <c r="J236" s="3">
        <v>0</v>
      </c>
      <c r="K236" s="3">
        <v>35</v>
      </c>
    </row>
    <row r="237" spans="1:11" x14ac:dyDescent="0.25">
      <c r="A237" t="s">
        <v>1153</v>
      </c>
      <c r="B237" t="s">
        <v>30</v>
      </c>
      <c r="C237" s="3" t="s">
        <v>749</v>
      </c>
      <c r="D237" t="s">
        <v>108</v>
      </c>
      <c r="E237">
        <v>31392</v>
      </c>
      <c r="F237" t="s">
        <v>845</v>
      </c>
      <c r="G237" t="s">
        <v>846</v>
      </c>
      <c r="H237" t="s">
        <v>1155</v>
      </c>
      <c r="I237" t="s">
        <v>744</v>
      </c>
      <c r="J237" s="3">
        <v>0</v>
      </c>
      <c r="K237" s="3">
        <v>36.050000000000004</v>
      </c>
    </row>
    <row r="238" spans="1:11" x14ac:dyDescent="0.25">
      <c r="A238" t="s">
        <v>1153</v>
      </c>
      <c r="B238" t="s">
        <v>30</v>
      </c>
      <c r="C238" s="3" t="s">
        <v>1059</v>
      </c>
      <c r="D238" t="s">
        <v>108</v>
      </c>
      <c r="E238">
        <v>31402</v>
      </c>
      <c r="F238" t="s">
        <v>1058</v>
      </c>
      <c r="G238" t="s">
        <v>338</v>
      </c>
      <c r="H238" t="s">
        <v>1060</v>
      </c>
      <c r="I238" t="s">
        <v>744</v>
      </c>
      <c r="J238" s="3">
        <v>0</v>
      </c>
      <c r="K238" s="3">
        <v>0</v>
      </c>
    </row>
    <row r="239" spans="1:11" x14ac:dyDescent="0.25">
      <c r="A239" t="s">
        <v>1153</v>
      </c>
      <c r="B239" t="s">
        <v>30</v>
      </c>
      <c r="C239" s="3" t="s">
        <v>1059</v>
      </c>
      <c r="D239" t="s">
        <v>108</v>
      </c>
      <c r="E239">
        <v>31404</v>
      </c>
      <c r="F239" t="s">
        <v>1156</v>
      </c>
      <c r="G239" t="s">
        <v>1157</v>
      </c>
      <c r="H239" t="s">
        <v>1158</v>
      </c>
      <c r="I239" t="s">
        <v>744</v>
      </c>
      <c r="J239" s="3">
        <v>0</v>
      </c>
      <c r="K239" s="3">
        <v>0</v>
      </c>
    </row>
    <row r="240" spans="1:11" x14ac:dyDescent="0.25">
      <c r="A240" t="s">
        <v>1153</v>
      </c>
      <c r="B240" t="s">
        <v>30</v>
      </c>
      <c r="C240" s="3" t="s">
        <v>891</v>
      </c>
      <c r="D240" t="s">
        <v>108</v>
      </c>
      <c r="E240">
        <v>31412</v>
      </c>
      <c r="F240" t="s">
        <v>954</v>
      </c>
      <c r="G240" t="s">
        <v>955</v>
      </c>
      <c r="H240" t="s">
        <v>956</v>
      </c>
      <c r="I240" t="s">
        <v>744</v>
      </c>
      <c r="J240" s="3">
        <v>0</v>
      </c>
      <c r="K240" s="3">
        <v>45</v>
      </c>
    </row>
    <row r="241" spans="1:11" x14ac:dyDescent="0.25">
      <c r="A241" t="s">
        <v>1153</v>
      </c>
      <c r="B241" t="s">
        <v>30</v>
      </c>
      <c r="C241" s="3" t="s">
        <v>891</v>
      </c>
      <c r="D241" t="s">
        <v>108</v>
      </c>
      <c r="E241">
        <v>31416</v>
      </c>
      <c r="F241" t="s">
        <v>1159</v>
      </c>
      <c r="G241" t="s">
        <v>1160</v>
      </c>
      <c r="H241" t="s">
        <v>1161</v>
      </c>
      <c r="I241" t="s">
        <v>744</v>
      </c>
      <c r="J241" s="3">
        <v>0</v>
      </c>
      <c r="K241" s="3">
        <v>0</v>
      </c>
    </row>
    <row r="242" spans="1:11" x14ac:dyDescent="0.25">
      <c r="A242" t="s">
        <v>1153</v>
      </c>
      <c r="B242" t="s">
        <v>30</v>
      </c>
      <c r="C242" s="3" t="s">
        <v>855</v>
      </c>
      <c r="D242" t="s">
        <v>108</v>
      </c>
      <c r="E242">
        <v>31428</v>
      </c>
      <c r="F242" t="s">
        <v>1009</v>
      </c>
      <c r="G242" t="s">
        <v>1010</v>
      </c>
      <c r="H242" t="s">
        <v>1011</v>
      </c>
      <c r="I242" t="s">
        <v>744</v>
      </c>
      <c r="J242" s="3">
        <v>0</v>
      </c>
      <c r="K242" s="3">
        <v>46</v>
      </c>
    </row>
    <row r="243" spans="1:11" x14ac:dyDescent="0.25">
      <c r="A243" t="s">
        <v>1153</v>
      </c>
      <c r="B243" t="s">
        <v>30</v>
      </c>
      <c r="C243" s="3" t="s">
        <v>855</v>
      </c>
      <c r="D243" t="s">
        <v>108</v>
      </c>
      <c r="E243">
        <v>31439</v>
      </c>
      <c r="F243" t="s">
        <v>845</v>
      </c>
      <c r="G243" t="s">
        <v>846</v>
      </c>
      <c r="H243" t="s">
        <v>880</v>
      </c>
      <c r="I243" t="s">
        <v>744</v>
      </c>
      <c r="J243" s="3">
        <v>0</v>
      </c>
      <c r="K243" s="3">
        <v>0.71000000000000008</v>
      </c>
    </row>
    <row r="244" spans="1:11" x14ac:dyDescent="0.25">
      <c r="A244" t="s">
        <v>1153</v>
      </c>
      <c r="B244" t="s">
        <v>30</v>
      </c>
      <c r="C244" s="3" t="s">
        <v>932</v>
      </c>
      <c r="D244" t="s">
        <v>108</v>
      </c>
      <c r="E244">
        <v>31454</v>
      </c>
      <c r="F244" t="s">
        <v>983</v>
      </c>
      <c r="G244" t="s">
        <v>984</v>
      </c>
      <c r="H244" t="s">
        <v>985</v>
      </c>
      <c r="I244" t="s">
        <v>744</v>
      </c>
      <c r="J244" s="3">
        <v>0</v>
      </c>
      <c r="K244" s="3">
        <v>1</v>
      </c>
    </row>
    <row r="245" spans="1:11" x14ac:dyDescent="0.25">
      <c r="A245" t="s">
        <v>1153</v>
      </c>
      <c r="B245" t="s">
        <v>30</v>
      </c>
      <c r="C245" s="3" t="s">
        <v>819</v>
      </c>
      <c r="D245" t="s">
        <v>108</v>
      </c>
      <c r="E245">
        <v>31513</v>
      </c>
      <c r="F245" t="s">
        <v>845</v>
      </c>
      <c r="G245" t="s">
        <v>846</v>
      </c>
      <c r="H245" t="s">
        <v>878</v>
      </c>
      <c r="I245" t="s">
        <v>744</v>
      </c>
      <c r="J245" s="3">
        <v>0</v>
      </c>
      <c r="K245" s="3">
        <v>0</v>
      </c>
    </row>
    <row r="246" spans="1:11" x14ac:dyDescent="0.25">
      <c r="A246" t="s">
        <v>1153</v>
      </c>
      <c r="B246" t="s">
        <v>30</v>
      </c>
      <c r="C246" s="3" t="s">
        <v>819</v>
      </c>
      <c r="D246" t="s">
        <v>108</v>
      </c>
      <c r="E246">
        <v>31514</v>
      </c>
      <c r="F246" t="s">
        <v>845</v>
      </c>
      <c r="G246" t="s">
        <v>846</v>
      </c>
      <c r="H246" t="s">
        <v>1162</v>
      </c>
      <c r="I246" t="s">
        <v>744</v>
      </c>
      <c r="J246" s="3">
        <v>0</v>
      </c>
      <c r="K246" s="3">
        <v>0</v>
      </c>
    </row>
    <row r="247" spans="1:11" x14ac:dyDescent="0.25">
      <c r="A247" t="s">
        <v>1153</v>
      </c>
      <c r="B247" t="s">
        <v>30</v>
      </c>
      <c r="C247" s="3" t="s">
        <v>819</v>
      </c>
      <c r="D247" t="s">
        <v>108</v>
      </c>
      <c r="E247">
        <v>31515</v>
      </c>
      <c r="F247" t="s">
        <v>845</v>
      </c>
      <c r="G247" t="s">
        <v>846</v>
      </c>
      <c r="H247" t="s">
        <v>883</v>
      </c>
      <c r="I247" t="s">
        <v>744</v>
      </c>
      <c r="J247" s="3">
        <v>0</v>
      </c>
      <c r="K247" s="3">
        <v>0</v>
      </c>
    </row>
    <row r="248" spans="1:11" x14ac:dyDescent="0.25">
      <c r="A248" t="s">
        <v>1153</v>
      </c>
      <c r="B248" t="s">
        <v>30</v>
      </c>
      <c r="C248" s="3" t="s">
        <v>1163</v>
      </c>
      <c r="D248" t="s">
        <v>108</v>
      </c>
      <c r="E248">
        <v>31598</v>
      </c>
      <c r="F248" t="s">
        <v>845</v>
      </c>
      <c r="G248" t="s">
        <v>846</v>
      </c>
      <c r="H248" t="s">
        <v>1164</v>
      </c>
      <c r="I248" t="s">
        <v>744</v>
      </c>
      <c r="J248" s="3">
        <v>0</v>
      </c>
      <c r="K248" s="3">
        <v>43</v>
      </c>
    </row>
    <row r="249" spans="1:11" x14ac:dyDescent="0.25">
      <c r="A249" t="s">
        <v>1153</v>
      </c>
      <c r="B249" t="s">
        <v>30</v>
      </c>
      <c r="C249" s="3" t="s">
        <v>988</v>
      </c>
      <c r="D249" t="s">
        <v>108</v>
      </c>
      <c r="E249">
        <v>31614</v>
      </c>
      <c r="F249" t="s">
        <v>993</v>
      </c>
      <c r="G249" t="s">
        <v>107</v>
      </c>
      <c r="H249" t="s">
        <v>1042</v>
      </c>
      <c r="I249" t="s">
        <v>744</v>
      </c>
      <c r="J249" s="3">
        <v>0</v>
      </c>
      <c r="K249" s="3">
        <v>20</v>
      </c>
    </row>
    <row r="250" spans="1:11" x14ac:dyDescent="0.25">
      <c r="A250" t="s">
        <v>1153</v>
      </c>
      <c r="B250" t="s">
        <v>30</v>
      </c>
      <c r="C250" s="3" t="s">
        <v>798</v>
      </c>
      <c r="D250" t="s">
        <v>208</v>
      </c>
      <c r="E250">
        <v>750</v>
      </c>
      <c r="F250" t="s">
        <v>611</v>
      </c>
      <c r="G250" t="s">
        <v>612</v>
      </c>
      <c r="H250" t="s">
        <v>1165</v>
      </c>
      <c r="I250" t="s">
        <v>744</v>
      </c>
      <c r="J250" s="3">
        <v>0</v>
      </c>
      <c r="K250" s="3">
        <v>150</v>
      </c>
    </row>
    <row r="251" spans="1:11" x14ac:dyDescent="0.25">
      <c r="A251" t="s">
        <v>1153</v>
      </c>
      <c r="B251" t="s">
        <v>30</v>
      </c>
      <c r="C251" s="3" t="s">
        <v>798</v>
      </c>
      <c r="D251" t="s">
        <v>208</v>
      </c>
      <c r="E251">
        <v>759</v>
      </c>
      <c r="F251" t="s">
        <v>611</v>
      </c>
      <c r="G251" t="s">
        <v>612</v>
      </c>
      <c r="H251" t="s">
        <v>1166</v>
      </c>
      <c r="I251" t="s">
        <v>744</v>
      </c>
      <c r="J251" s="3">
        <v>0</v>
      </c>
      <c r="K251" s="3">
        <v>0</v>
      </c>
    </row>
    <row r="252" spans="1:11" x14ac:dyDescent="0.25">
      <c r="A252" t="s">
        <v>1153</v>
      </c>
      <c r="B252" t="s">
        <v>30</v>
      </c>
      <c r="C252" s="3" t="s">
        <v>798</v>
      </c>
      <c r="D252" t="s">
        <v>108</v>
      </c>
      <c r="E252">
        <v>31622</v>
      </c>
      <c r="F252" t="s">
        <v>1018</v>
      </c>
      <c r="G252" t="s">
        <v>1019</v>
      </c>
      <c r="H252" t="s">
        <v>1047</v>
      </c>
      <c r="I252" t="s">
        <v>744</v>
      </c>
      <c r="J252" s="3">
        <v>0</v>
      </c>
      <c r="K252" s="3">
        <v>100</v>
      </c>
    </row>
    <row r="253" spans="1:11" hidden="1" x14ac:dyDescent="0.25">
      <c r="A253" t="s">
        <v>1167</v>
      </c>
      <c r="B253" t="s">
        <v>1168</v>
      </c>
      <c r="C253" s="3" t="s">
        <v>745</v>
      </c>
      <c r="D253" t="s">
        <v>744</v>
      </c>
      <c r="E253">
        <v>0</v>
      </c>
      <c r="F253" t="s">
        <v>1169</v>
      </c>
      <c r="G253" t="s">
        <v>1170</v>
      </c>
      <c r="H253" t="s">
        <v>1171</v>
      </c>
      <c r="I253" t="s">
        <v>744</v>
      </c>
      <c r="J253" s="3">
        <v>1330230</v>
      </c>
      <c r="K253" s="3">
        <v>0</v>
      </c>
    </row>
    <row r="254" spans="1:11" x14ac:dyDescent="0.25">
      <c r="A254" t="s">
        <v>1167</v>
      </c>
      <c r="B254" t="s">
        <v>1168</v>
      </c>
      <c r="C254" s="3" t="s">
        <v>759</v>
      </c>
      <c r="D254" t="s">
        <v>208</v>
      </c>
      <c r="E254">
        <v>746</v>
      </c>
      <c r="F254" t="s">
        <v>1172</v>
      </c>
      <c r="G254" t="s">
        <v>1173</v>
      </c>
      <c r="H254" t="s">
        <v>1174</v>
      </c>
      <c r="I254" t="s">
        <v>744</v>
      </c>
      <c r="J254" s="3">
        <v>0</v>
      </c>
      <c r="K254" s="3">
        <v>135000</v>
      </c>
    </row>
    <row r="255" spans="1:11" x14ac:dyDescent="0.25">
      <c r="A255" t="s">
        <v>1167</v>
      </c>
      <c r="B255" t="s">
        <v>1168</v>
      </c>
      <c r="C255" s="3" t="s">
        <v>759</v>
      </c>
      <c r="D255" t="s">
        <v>208</v>
      </c>
      <c r="E255">
        <v>746</v>
      </c>
      <c r="F255" t="s">
        <v>1076</v>
      </c>
      <c r="G255" t="s">
        <v>394</v>
      </c>
      <c r="H255" t="s">
        <v>1175</v>
      </c>
      <c r="I255" t="s">
        <v>744</v>
      </c>
      <c r="J255" s="3">
        <v>0</v>
      </c>
      <c r="K255" s="3">
        <v>148640</v>
      </c>
    </row>
    <row r="256" spans="1:11" x14ac:dyDescent="0.25">
      <c r="A256" t="s">
        <v>1167</v>
      </c>
      <c r="B256" t="s">
        <v>1168</v>
      </c>
      <c r="C256" s="3" t="s">
        <v>759</v>
      </c>
      <c r="D256" t="s">
        <v>208</v>
      </c>
      <c r="E256">
        <v>746</v>
      </c>
      <c r="F256" t="s">
        <v>1176</v>
      </c>
      <c r="G256" t="s">
        <v>1177</v>
      </c>
      <c r="H256" t="s">
        <v>1178</v>
      </c>
      <c r="I256" t="s">
        <v>744</v>
      </c>
      <c r="J256" s="3">
        <v>0</v>
      </c>
      <c r="K256" s="3">
        <v>10400</v>
      </c>
    </row>
    <row r="257" spans="1:11" x14ac:dyDescent="0.25">
      <c r="A257" t="s">
        <v>1167</v>
      </c>
      <c r="B257" t="s">
        <v>1168</v>
      </c>
      <c r="C257" s="3" t="s">
        <v>759</v>
      </c>
      <c r="D257" t="s">
        <v>208</v>
      </c>
      <c r="E257">
        <v>746</v>
      </c>
      <c r="F257" t="s">
        <v>623</v>
      </c>
      <c r="G257" t="s">
        <v>624</v>
      </c>
      <c r="H257" t="s">
        <v>1179</v>
      </c>
      <c r="I257" t="s">
        <v>744</v>
      </c>
      <c r="J257" s="3">
        <v>0</v>
      </c>
      <c r="K257" s="3">
        <v>74800</v>
      </c>
    </row>
    <row r="258" spans="1:11" x14ac:dyDescent="0.25">
      <c r="A258" t="s">
        <v>1167</v>
      </c>
      <c r="B258" t="s">
        <v>1168</v>
      </c>
      <c r="C258" s="3" t="s">
        <v>759</v>
      </c>
      <c r="D258" t="s">
        <v>208</v>
      </c>
      <c r="E258">
        <v>746</v>
      </c>
      <c r="F258" t="s">
        <v>516</v>
      </c>
      <c r="G258" t="s">
        <v>517</v>
      </c>
      <c r="H258" t="s">
        <v>1180</v>
      </c>
      <c r="I258" t="s">
        <v>744</v>
      </c>
      <c r="J258" s="3">
        <v>0</v>
      </c>
      <c r="K258" s="3">
        <v>13150</v>
      </c>
    </row>
    <row r="259" spans="1:11" x14ac:dyDescent="0.25">
      <c r="A259" t="s">
        <v>1167</v>
      </c>
      <c r="B259" t="s">
        <v>1168</v>
      </c>
      <c r="C259" s="3" t="s">
        <v>759</v>
      </c>
      <c r="D259" t="s">
        <v>208</v>
      </c>
      <c r="E259">
        <v>746</v>
      </c>
      <c r="F259" t="s">
        <v>532</v>
      </c>
      <c r="G259" t="s">
        <v>533</v>
      </c>
      <c r="H259" t="s">
        <v>1181</v>
      </c>
      <c r="I259" t="s">
        <v>744</v>
      </c>
      <c r="J259" s="3">
        <v>0</v>
      </c>
      <c r="K259" s="3">
        <v>8796</v>
      </c>
    </row>
    <row r="260" spans="1:11" x14ac:dyDescent="0.25">
      <c r="A260" t="s">
        <v>1167</v>
      </c>
      <c r="B260" t="s">
        <v>1168</v>
      </c>
      <c r="C260" s="3" t="s">
        <v>759</v>
      </c>
      <c r="D260" t="s">
        <v>208</v>
      </c>
      <c r="E260">
        <v>746</v>
      </c>
      <c r="F260" t="s">
        <v>532</v>
      </c>
      <c r="G260" t="s">
        <v>533</v>
      </c>
      <c r="H260" t="s">
        <v>1181</v>
      </c>
      <c r="I260" t="s">
        <v>744</v>
      </c>
      <c r="J260" s="3">
        <v>0</v>
      </c>
      <c r="K260" s="3">
        <v>704</v>
      </c>
    </row>
    <row r="261" spans="1:11" x14ac:dyDescent="0.25">
      <c r="A261" t="s">
        <v>1167</v>
      </c>
      <c r="B261" t="s">
        <v>1168</v>
      </c>
      <c r="C261" s="3" t="s">
        <v>759</v>
      </c>
      <c r="D261" t="s">
        <v>208</v>
      </c>
      <c r="E261">
        <v>746</v>
      </c>
      <c r="F261" t="s">
        <v>627</v>
      </c>
      <c r="G261" t="s">
        <v>628</v>
      </c>
      <c r="H261" t="s">
        <v>1182</v>
      </c>
      <c r="I261" t="s">
        <v>744</v>
      </c>
      <c r="J261" s="3">
        <v>0</v>
      </c>
      <c r="K261" s="3">
        <v>89100</v>
      </c>
    </row>
    <row r="262" spans="1:11" x14ac:dyDescent="0.25">
      <c r="A262" t="s">
        <v>1167</v>
      </c>
      <c r="B262" t="s">
        <v>1168</v>
      </c>
      <c r="C262" s="3" t="s">
        <v>759</v>
      </c>
      <c r="D262" t="s">
        <v>208</v>
      </c>
      <c r="E262">
        <v>746</v>
      </c>
      <c r="F262" t="s">
        <v>992</v>
      </c>
      <c r="G262" t="s">
        <v>114</v>
      </c>
      <c r="H262" t="s">
        <v>1183</v>
      </c>
      <c r="I262" t="s">
        <v>744</v>
      </c>
      <c r="J262" s="3">
        <v>0</v>
      </c>
      <c r="K262" s="3">
        <v>49247</v>
      </c>
    </row>
    <row r="263" spans="1:11" x14ac:dyDescent="0.25">
      <c r="A263" t="s">
        <v>1167</v>
      </c>
      <c r="B263" t="s">
        <v>1168</v>
      </c>
      <c r="C263" s="3" t="s">
        <v>759</v>
      </c>
      <c r="D263" t="s">
        <v>208</v>
      </c>
      <c r="E263">
        <v>746</v>
      </c>
      <c r="F263" t="s">
        <v>992</v>
      </c>
      <c r="G263" t="s">
        <v>114</v>
      </c>
      <c r="H263" t="s">
        <v>1183</v>
      </c>
      <c r="I263" t="s">
        <v>744</v>
      </c>
      <c r="J263" s="3">
        <v>0</v>
      </c>
      <c r="K263" s="3">
        <v>3503</v>
      </c>
    </row>
    <row r="264" spans="1:11" x14ac:dyDescent="0.25">
      <c r="A264" t="s">
        <v>1167</v>
      </c>
      <c r="B264" t="s">
        <v>1168</v>
      </c>
      <c r="C264" s="3" t="s">
        <v>759</v>
      </c>
      <c r="D264" t="s">
        <v>208</v>
      </c>
      <c r="E264">
        <v>746</v>
      </c>
      <c r="F264" t="s">
        <v>447</v>
      </c>
      <c r="G264" t="s">
        <v>448</v>
      </c>
      <c r="H264" t="s">
        <v>1184</v>
      </c>
      <c r="I264" t="s">
        <v>744</v>
      </c>
      <c r="J264" s="3">
        <v>0</v>
      </c>
      <c r="K264" s="3">
        <v>10000</v>
      </c>
    </row>
    <row r="265" spans="1:11" x14ac:dyDescent="0.25">
      <c r="A265" t="s">
        <v>1167</v>
      </c>
      <c r="B265" t="s">
        <v>1168</v>
      </c>
      <c r="C265" s="3" t="s">
        <v>759</v>
      </c>
      <c r="D265" t="s">
        <v>208</v>
      </c>
      <c r="E265">
        <v>746</v>
      </c>
      <c r="F265" t="s">
        <v>447</v>
      </c>
      <c r="G265" t="s">
        <v>448</v>
      </c>
      <c r="H265" t="s">
        <v>1184</v>
      </c>
      <c r="I265" t="s">
        <v>744</v>
      </c>
      <c r="J265" s="3">
        <v>0</v>
      </c>
      <c r="K265" s="3">
        <v>20000</v>
      </c>
    </row>
    <row r="266" spans="1:11" x14ac:dyDescent="0.25">
      <c r="A266" t="s">
        <v>1167</v>
      </c>
      <c r="B266" t="s">
        <v>1168</v>
      </c>
      <c r="C266" s="3" t="s">
        <v>759</v>
      </c>
      <c r="D266" t="s">
        <v>208</v>
      </c>
      <c r="E266">
        <v>746</v>
      </c>
      <c r="F266" t="s">
        <v>447</v>
      </c>
      <c r="G266" t="s">
        <v>448</v>
      </c>
      <c r="H266" t="s">
        <v>1184</v>
      </c>
      <c r="I266" t="s">
        <v>744</v>
      </c>
      <c r="J266" s="3">
        <v>0</v>
      </c>
      <c r="K266" s="3">
        <v>20000</v>
      </c>
    </row>
    <row r="267" spans="1:11" hidden="1" x14ac:dyDescent="0.25">
      <c r="A267" t="s">
        <v>93</v>
      </c>
      <c r="B267" t="s">
        <v>720</v>
      </c>
      <c r="C267" s="3" t="s">
        <v>745</v>
      </c>
      <c r="D267" t="s">
        <v>744</v>
      </c>
      <c r="E267">
        <v>0</v>
      </c>
      <c r="F267" t="s">
        <v>801</v>
      </c>
      <c r="G267" t="s">
        <v>802</v>
      </c>
      <c r="H267" t="s">
        <v>1185</v>
      </c>
      <c r="I267" t="s">
        <v>744</v>
      </c>
      <c r="J267" s="3">
        <v>22575</v>
      </c>
      <c r="K267" s="3">
        <v>0</v>
      </c>
    </row>
    <row r="268" spans="1:11" hidden="1" x14ac:dyDescent="0.25">
      <c r="A268" t="s">
        <v>93</v>
      </c>
      <c r="B268" t="s">
        <v>720</v>
      </c>
      <c r="C268" s="3" t="s">
        <v>759</v>
      </c>
      <c r="D268" t="s">
        <v>277</v>
      </c>
      <c r="E268">
        <v>320</v>
      </c>
      <c r="F268" t="s">
        <v>801</v>
      </c>
      <c r="G268" t="s">
        <v>802</v>
      </c>
      <c r="H268" t="s">
        <v>1186</v>
      </c>
      <c r="I268" t="s">
        <v>744</v>
      </c>
      <c r="J268" s="3">
        <v>0</v>
      </c>
      <c r="K268" s="3">
        <v>39237</v>
      </c>
    </row>
    <row r="269" spans="1:11" hidden="1" x14ac:dyDescent="0.25">
      <c r="A269" t="s">
        <v>94</v>
      </c>
      <c r="B269" t="s">
        <v>31</v>
      </c>
      <c r="C269" s="3" t="s">
        <v>745</v>
      </c>
      <c r="D269" t="s">
        <v>744</v>
      </c>
      <c r="E269">
        <v>0</v>
      </c>
      <c r="F269" t="s">
        <v>801</v>
      </c>
      <c r="G269" t="s">
        <v>802</v>
      </c>
      <c r="H269" t="s">
        <v>1187</v>
      </c>
      <c r="I269" t="s">
        <v>744</v>
      </c>
      <c r="J269" s="3">
        <v>1172197.4000000001</v>
      </c>
      <c r="K269" s="3">
        <v>0</v>
      </c>
    </row>
    <row r="270" spans="1:11" hidden="1" x14ac:dyDescent="0.25">
      <c r="A270" t="s">
        <v>94</v>
      </c>
      <c r="B270" t="s">
        <v>31</v>
      </c>
      <c r="C270" s="3" t="s">
        <v>759</v>
      </c>
      <c r="D270" t="s">
        <v>277</v>
      </c>
      <c r="E270">
        <v>319</v>
      </c>
      <c r="F270" t="s">
        <v>801</v>
      </c>
      <c r="G270" t="s">
        <v>802</v>
      </c>
      <c r="H270" t="s">
        <v>1188</v>
      </c>
      <c r="I270" t="s">
        <v>744</v>
      </c>
      <c r="J270" s="3">
        <v>0</v>
      </c>
      <c r="K270" s="3">
        <v>275505.42000000004</v>
      </c>
    </row>
    <row r="271" spans="1:11" hidden="1" x14ac:dyDescent="0.25">
      <c r="A271" t="s">
        <v>94</v>
      </c>
      <c r="B271" t="s">
        <v>31</v>
      </c>
      <c r="C271" s="3" t="s">
        <v>759</v>
      </c>
      <c r="D271" t="s">
        <v>277</v>
      </c>
      <c r="E271">
        <v>319</v>
      </c>
      <c r="F271" t="s">
        <v>801</v>
      </c>
      <c r="G271" t="s">
        <v>802</v>
      </c>
      <c r="H271" t="s">
        <v>1189</v>
      </c>
      <c r="I271" t="s">
        <v>744</v>
      </c>
      <c r="J271" s="3">
        <v>0</v>
      </c>
      <c r="K271" s="3">
        <v>0</v>
      </c>
    </row>
    <row r="272" spans="1:11" hidden="1" x14ac:dyDescent="0.25">
      <c r="A272" t="s">
        <v>94</v>
      </c>
      <c r="B272" t="s">
        <v>31</v>
      </c>
      <c r="C272" s="3" t="s">
        <v>759</v>
      </c>
      <c r="D272" t="s">
        <v>277</v>
      </c>
      <c r="E272">
        <v>320</v>
      </c>
      <c r="F272" t="s">
        <v>801</v>
      </c>
      <c r="G272" t="s">
        <v>802</v>
      </c>
      <c r="H272" t="s">
        <v>1186</v>
      </c>
      <c r="I272" t="s">
        <v>744</v>
      </c>
      <c r="J272" s="3">
        <v>0</v>
      </c>
      <c r="K272" s="3">
        <v>1140</v>
      </c>
    </row>
    <row r="273" spans="1:11" hidden="1" x14ac:dyDescent="0.25">
      <c r="A273" t="s">
        <v>94</v>
      </c>
      <c r="B273" t="s">
        <v>31</v>
      </c>
      <c r="C273" s="3" t="s">
        <v>759</v>
      </c>
      <c r="D273" t="s">
        <v>277</v>
      </c>
      <c r="E273">
        <v>322</v>
      </c>
      <c r="F273" t="s">
        <v>1190</v>
      </c>
      <c r="G273" t="s">
        <v>1191</v>
      </c>
      <c r="H273" t="s">
        <v>1192</v>
      </c>
      <c r="I273" t="s">
        <v>744</v>
      </c>
      <c r="J273" s="3">
        <v>0</v>
      </c>
      <c r="K273" s="3">
        <v>9595</v>
      </c>
    </row>
    <row r="274" spans="1:11" hidden="1" x14ac:dyDescent="0.25">
      <c r="A274" t="s">
        <v>94</v>
      </c>
      <c r="B274" t="s">
        <v>31</v>
      </c>
      <c r="C274" s="3" t="s">
        <v>759</v>
      </c>
      <c r="D274" t="s">
        <v>277</v>
      </c>
      <c r="E274">
        <v>323</v>
      </c>
      <c r="F274" t="s">
        <v>801</v>
      </c>
      <c r="G274" t="s">
        <v>802</v>
      </c>
      <c r="H274" t="s">
        <v>825</v>
      </c>
      <c r="I274" t="s">
        <v>744</v>
      </c>
      <c r="J274" s="3">
        <v>0</v>
      </c>
      <c r="K274" s="3">
        <v>1140</v>
      </c>
    </row>
    <row r="275" spans="1:11" x14ac:dyDescent="0.25">
      <c r="A275" t="s">
        <v>94</v>
      </c>
      <c r="B275" t="s">
        <v>31</v>
      </c>
      <c r="C275" s="3" t="s">
        <v>759</v>
      </c>
      <c r="D275" t="s">
        <v>208</v>
      </c>
      <c r="E275">
        <v>777</v>
      </c>
      <c r="F275" t="s">
        <v>801</v>
      </c>
      <c r="G275" t="s">
        <v>802</v>
      </c>
      <c r="H275" t="s">
        <v>1193</v>
      </c>
      <c r="I275" t="s">
        <v>744</v>
      </c>
      <c r="J275" s="3">
        <v>0</v>
      </c>
      <c r="K275" s="3">
        <v>570</v>
      </c>
    </row>
    <row r="276" spans="1:11" hidden="1" x14ac:dyDescent="0.25">
      <c r="A276" t="s">
        <v>32</v>
      </c>
      <c r="B276" t="s">
        <v>33</v>
      </c>
      <c r="C276" s="3" t="s">
        <v>745</v>
      </c>
      <c r="D276" t="s">
        <v>744</v>
      </c>
      <c r="E276">
        <v>0</v>
      </c>
      <c r="F276" t="s">
        <v>801</v>
      </c>
      <c r="G276" t="s">
        <v>802</v>
      </c>
      <c r="H276" t="s">
        <v>1194</v>
      </c>
      <c r="I276" t="s">
        <v>744</v>
      </c>
      <c r="J276" s="3">
        <v>5796399.1200000001</v>
      </c>
      <c r="K276" s="3">
        <v>0</v>
      </c>
    </row>
    <row r="277" spans="1:11" hidden="1" x14ac:dyDescent="0.25">
      <c r="A277" t="s">
        <v>32</v>
      </c>
      <c r="B277" t="s">
        <v>33</v>
      </c>
      <c r="C277" s="3" t="s">
        <v>759</v>
      </c>
      <c r="D277" t="s">
        <v>277</v>
      </c>
      <c r="E277">
        <v>319</v>
      </c>
      <c r="F277" t="s">
        <v>801</v>
      </c>
      <c r="G277" t="s">
        <v>802</v>
      </c>
      <c r="H277" t="s">
        <v>1188</v>
      </c>
      <c r="I277" t="s">
        <v>744</v>
      </c>
      <c r="J277" s="3">
        <v>0</v>
      </c>
      <c r="K277" s="3">
        <v>1413933.9200000002</v>
      </c>
    </row>
    <row r="278" spans="1:11" hidden="1" x14ac:dyDescent="0.25">
      <c r="A278" t="s">
        <v>32</v>
      </c>
      <c r="B278" t="s">
        <v>33</v>
      </c>
      <c r="C278" s="3" t="s">
        <v>759</v>
      </c>
      <c r="D278" t="s">
        <v>277</v>
      </c>
      <c r="E278">
        <v>319</v>
      </c>
      <c r="F278" t="s">
        <v>801</v>
      </c>
      <c r="G278" t="s">
        <v>802</v>
      </c>
      <c r="H278" t="s">
        <v>1189</v>
      </c>
      <c r="I278" t="s">
        <v>744</v>
      </c>
      <c r="J278" s="3">
        <v>0</v>
      </c>
      <c r="K278" s="3">
        <v>0</v>
      </c>
    </row>
    <row r="279" spans="1:11" hidden="1" x14ac:dyDescent="0.25">
      <c r="A279" t="s">
        <v>32</v>
      </c>
      <c r="B279" t="s">
        <v>33</v>
      </c>
      <c r="C279" s="3" t="s">
        <v>759</v>
      </c>
      <c r="D279" t="s">
        <v>277</v>
      </c>
      <c r="E279">
        <v>320</v>
      </c>
      <c r="F279" t="s">
        <v>801</v>
      </c>
      <c r="G279" t="s">
        <v>802</v>
      </c>
      <c r="H279" t="s">
        <v>1186</v>
      </c>
      <c r="I279" t="s">
        <v>744</v>
      </c>
      <c r="J279" s="3">
        <v>0</v>
      </c>
      <c r="K279" s="3">
        <v>42843.68</v>
      </c>
    </row>
    <row r="280" spans="1:11" hidden="1" x14ac:dyDescent="0.25">
      <c r="A280" t="s">
        <v>32</v>
      </c>
      <c r="B280" t="s">
        <v>33</v>
      </c>
      <c r="C280" s="3" t="s">
        <v>759</v>
      </c>
      <c r="D280" t="s">
        <v>277</v>
      </c>
      <c r="E280">
        <v>321</v>
      </c>
      <c r="F280" t="s">
        <v>801</v>
      </c>
      <c r="G280" t="s">
        <v>802</v>
      </c>
      <c r="H280" t="s">
        <v>1195</v>
      </c>
      <c r="I280" t="s">
        <v>744</v>
      </c>
      <c r="J280" s="3">
        <v>0</v>
      </c>
      <c r="K280" s="3">
        <v>4522</v>
      </c>
    </row>
    <row r="281" spans="1:11" hidden="1" x14ac:dyDescent="0.25">
      <c r="A281" t="s">
        <v>32</v>
      </c>
      <c r="B281" t="s">
        <v>33</v>
      </c>
      <c r="C281" s="3" t="s">
        <v>759</v>
      </c>
      <c r="D281" t="s">
        <v>277</v>
      </c>
      <c r="E281">
        <v>323</v>
      </c>
      <c r="F281" t="s">
        <v>801</v>
      </c>
      <c r="G281" t="s">
        <v>802</v>
      </c>
      <c r="H281" t="s">
        <v>825</v>
      </c>
      <c r="I281" t="s">
        <v>744</v>
      </c>
      <c r="J281" s="3">
        <v>0</v>
      </c>
      <c r="K281" s="3">
        <v>6000</v>
      </c>
    </row>
    <row r="282" spans="1:11" x14ac:dyDescent="0.25">
      <c r="A282" t="s">
        <v>32</v>
      </c>
      <c r="B282" t="s">
        <v>33</v>
      </c>
      <c r="C282" s="3" t="s">
        <v>759</v>
      </c>
      <c r="D282" t="s">
        <v>208</v>
      </c>
      <c r="E282">
        <v>777</v>
      </c>
      <c r="F282" t="s">
        <v>801</v>
      </c>
      <c r="G282" t="s">
        <v>802</v>
      </c>
      <c r="H282" t="s">
        <v>1193</v>
      </c>
      <c r="I282" t="s">
        <v>744</v>
      </c>
      <c r="J282" s="3">
        <v>0</v>
      </c>
      <c r="K282" s="3">
        <v>12044</v>
      </c>
    </row>
    <row r="283" spans="1:11" hidden="1" x14ac:dyDescent="0.25">
      <c r="A283" t="s">
        <v>1196</v>
      </c>
      <c r="B283" t="s">
        <v>1197</v>
      </c>
      <c r="C283" s="3" t="s">
        <v>745</v>
      </c>
      <c r="D283" t="s">
        <v>744</v>
      </c>
      <c r="E283">
        <v>0</v>
      </c>
      <c r="F283" t="s">
        <v>801</v>
      </c>
      <c r="G283" t="s">
        <v>802</v>
      </c>
      <c r="H283" t="s">
        <v>1198</v>
      </c>
      <c r="I283" t="s">
        <v>744</v>
      </c>
      <c r="J283" s="3">
        <v>28874224.200000003</v>
      </c>
      <c r="K283" s="3">
        <v>0</v>
      </c>
    </row>
    <row r="284" spans="1:11" x14ac:dyDescent="0.25">
      <c r="A284" t="s">
        <v>1196</v>
      </c>
      <c r="B284" t="s">
        <v>1197</v>
      </c>
      <c r="C284" s="3" t="s">
        <v>759</v>
      </c>
      <c r="D284" t="s">
        <v>208</v>
      </c>
      <c r="E284">
        <v>766</v>
      </c>
      <c r="F284" t="s">
        <v>801</v>
      </c>
      <c r="G284" t="s">
        <v>802</v>
      </c>
      <c r="H284" t="s">
        <v>1199</v>
      </c>
      <c r="I284" t="s">
        <v>744</v>
      </c>
      <c r="J284" s="3">
        <v>0</v>
      </c>
      <c r="K284" s="3">
        <v>12203859</v>
      </c>
    </row>
    <row r="285" spans="1:11" hidden="1" x14ac:dyDescent="0.25">
      <c r="A285" t="s">
        <v>34</v>
      </c>
      <c r="B285" t="s">
        <v>1200</v>
      </c>
      <c r="C285" s="3" t="s">
        <v>745</v>
      </c>
      <c r="D285" t="s">
        <v>744</v>
      </c>
      <c r="E285">
        <v>0</v>
      </c>
      <c r="F285" t="s">
        <v>1201</v>
      </c>
      <c r="G285" t="s">
        <v>1202</v>
      </c>
      <c r="H285" t="s">
        <v>1203</v>
      </c>
      <c r="I285" t="s">
        <v>744</v>
      </c>
      <c r="J285" s="3">
        <v>1431642.32</v>
      </c>
      <c r="K285" s="3">
        <v>0</v>
      </c>
    </row>
    <row r="286" spans="1:11" x14ac:dyDescent="0.25">
      <c r="A286" t="s">
        <v>34</v>
      </c>
      <c r="B286" t="s">
        <v>1200</v>
      </c>
      <c r="C286" s="3" t="s">
        <v>759</v>
      </c>
      <c r="D286" t="s">
        <v>208</v>
      </c>
      <c r="E286">
        <v>776</v>
      </c>
      <c r="F286" t="s">
        <v>801</v>
      </c>
      <c r="G286" t="s">
        <v>802</v>
      </c>
      <c r="H286" t="s">
        <v>1204</v>
      </c>
      <c r="I286" t="s">
        <v>744</v>
      </c>
      <c r="J286" s="3">
        <v>0</v>
      </c>
      <c r="K286" s="3">
        <v>10077</v>
      </c>
    </row>
    <row r="287" spans="1:11" hidden="1" x14ac:dyDescent="0.25">
      <c r="A287" t="s">
        <v>100</v>
      </c>
      <c r="B287" t="s">
        <v>1205</v>
      </c>
      <c r="C287" s="3" t="s">
        <v>745</v>
      </c>
      <c r="D287" t="s">
        <v>744</v>
      </c>
      <c r="E287">
        <v>0</v>
      </c>
      <c r="F287" t="s">
        <v>801</v>
      </c>
      <c r="G287" t="s">
        <v>802</v>
      </c>
      <c r="H287" t="s">
        <v>1206</v>
      </c>
      <c r="I287" t="s">
        <v>744</v>
      </c>
      <c r="J287" s="3">
        <v>478798.04000000004</v>
      </c>
      <c r="K287" s="3">
        <v>0</v>
      </c>
    </row>
    <row r="288" spans="1:11" hidden="1" x14ac:dyDescent="0.25">
      <c r="A288" t="s">
        <v>100</v>
      </c>
      <c r="B288" t="s">
        <v>1205</v>
      </c>
      <c r="C288" s="3" t="s">
        <v>759</v>
      </c>
      <c r="D288" t="s">
        <v>277</v>
      </c>
      <c r="E288">
        <v>319</v>
      </c>
      <c r="F288" t="s">
        <v>801</v>
      </c>
      <c r="G288" t="s">
        <v>802</v>
      </c>
      <c r="H288" t="s">
        <v>1188</v>
      </c>
      <c r="I288" t="s">
        <v>744</v>
      </c>
      <c r="J288" s="3">
        <v>0</v>
      </c>
      <c r="K288" s="3">
        <v>58800</v>
      </c>
    </row>
    <row r="289" spans="1:11" hidden="1" x14ac:dyDescent="0.25">
      <c r="A289" t="s">
        <v>100</v>
      </c>
      <c r="B289" t="s">
        <v>1205</v>
      </c>
      <c r="C289" s="3" t="s">
        <v>759</v>
      </c>
      <c r="D289" t="s">
        <v>277</v>
      </c>
      <c r="E289">
        <v>322</v>
      </c>
      <c r="F289" t="s">
        <v>1190</v>
      </c>
      <c r="G289" t="s">
        <v>1191</v>
      </c>
      <c r="H289" t="s">
        <v>1192</v>
      </c>
      <c r="I289" t="s">
        <v>744</v>
      </c>
      <c r="J289" s="3">
        <v>0</v>
      </c>
      <c r="K289" s="3">
        <v>50500</v>
      </c>
    </row>
    <row r="290" spans="1:11" hidden="1" x14ac:dyDescent="0.25">
      <c r="A290" t="s">
        <v>1207</v>
      </c>
      <c r="B290" t="s">
        <v>1208</v>
      </c>
      <c r="C290" s="3" t="s">
        <v>745</v>
      </c>
      <c r="D290" t="s">
        <v>744</v>
      </c>
      <c r="E290">
        <v>0</v>
      </c>
      <c r="F290" t="s">
        <v>801</v>
      </c>
      <c r="G290" t="s">
        <v>802</v>
      </c>
      <c r="H290" t="s">
        <v>1209</v>
      </c>
      <c r="I290" t="s">
        <v>744</v>
      </c>
      <c r="J290" s="3">
        <v>25800</v>
      </c>
      <c r="K290" s="3">
        <v>0</v>
      </c>
    </row>
    <row r="291" spans="1:11" x14ac:dyDescent="0.25">
      <c r="A291" t="s">
        <v>1207</v>
      </c>
      <c r="B291" t="s">
        <v>1208</v>
      </c>
      <c r="C291" s="3" t="s">
        <v>759</v>
      </c>
      <c r="D291" t="s">
        <v>208</v>
      </c>
      <c r="E291">
        <v>777</v>
      </c>
      <c r="F291" t="s">
        <v>801</v>
      </c>
      <c r="G291" t="s">
        <v>802</v>
      </c>
      <c r="H291" t="s">
        <v>1193</v>
      </c>
      <c r="I291" t="s">
        <v>744</v>
      </c>
      <c r="J291" s="3">
        <v>0</v>
      </c>
      <c r="K291" s="3">
        <v>12900</v>
      </c>
    </row>
    <row r="292" spans="1:11" hidden="1" x14ac:dyDescent="0.25">
      <c r="A292" t="s">
        <v>1210</v>
      </c>
      <c r="B292" t="s">
        <v>1211</v>
      </c>
      <c r="C292" s="3" t="s">
        <v>745</v>
      </c>
      <c r="D292" t="s">
        <v>744</v>
      </c>
      <c r="E292">
        <v>0</v>
      </c>
      <c r="F292" t="s">
        <v>801</v>
      </c>
      <c r="G292" t="s">
        <v>802</v>
      </c>
      <c r="H292" t="s">
        <v>1212</v>
      </c>
      <c r="I292" t="s">
        <v>744</v>
      </c>
      <c r="J292" s="3">
        <v>195179.17</v>
      </c>
      <c r="K292" s="3">
        <v>0</v>
      </c>
    </row>
    <row r="293" spans="1:11" hidden="1" x14ac:dyDescent="0.25">
      <c r="A293" t="s">
        <v>1210</v>
      </c>
      <c r="B293" t="s">
        <v>1211</v>
      </c>
      <c r="C293" s="3" t="s">
        <v>759</v>
      </c>
      <c r="D293" t="s">
        <v>277</v>
      </c>
      <c r="E293">
        <v>319</v>
      </c>
      <c r="F293" t="s">
        <v>801</v>
      </c>
      <c r="G293" t="s">
        <v>802</v>
      </c>
      <c r="H293" t="s">
        <v>1188</v>
      </c>
      <c r="I293" t="s">
        <v>744</v>
      </c>
      <c r="J293" s="3">
        <v>0</v>
      </c>
      <c r="K293" s="3">
        <v>3973.63</v>
      </c>
    </row>
    <row r="294" spans="1:11" hidden="1" x14ac:dyDescent="0.25">
      <c r="A294" t="s">
        <v>1210</v>
      </c>
      <c r="B294" t="s">
        <v>1211</v>
      </c>
      <c r="C294" s="3" t="s">
        <v>759</v>
      </c>
      <c r="D294" t="s">
        <v>277</v>
      </c>
      <c r="E294">
        <v>320</v>
      </c>
      <c r="F294" t="s">
        <v>801</v>
      </c>
      <c r="G294" t="s">
        <v>802</v>
      </c>
      <c r="H294" t="s">
        <v>1186</v>
      </c>
      <c r="I294" t="s">
        <v>744</v>
      </c>
      <c r="J294" s="3">
        <v>0</v>
      </c>
      <c r="K294" s="3">
        <v>1542.8400000000001</v>
      </c>
    </row>
    <row r="295" spans="1:11" hidden="1" x14ac:dyDescent="0.25">
      <c r="A295" t="s">
        <v>1210</v>
      </c>
      <c r="B295" t="s">
        <v>1211</v>
      </c>
      <c r="C295" s="3" t="s">
        <v>759</v>
      </c>
      <c r="D295" t="s">
        <v>277</v>
      </c>
      <c r="E295">
        <v>323</v>
      </c>
      <c r="F295" t="s">
        <v>801</v>
      </c>
      <c r="G295" t="s">
        <v>802</v>
      </c>
      <c r="H295" t="s">
        <v>825</v>
      </c>
      <c r="I295" t="s">
        <v>744</v>
      </c>
      <c r="J295" s="3">
        <v>0</v>
      </c>
      <c r="K295" s="3">
        <v>203100.36000000002</v>
      </c>
    </row>
    <row r="296" spans="1:11" hidden="1" x14ac:dyDescent="0.25">
      <c r="A296" t="s">
        <v>1213</v>
      </c>
      <c r="B296" t="s">
        <v>1214</v>
      </c>
      <c r="C296" s="3" t="s">
        <v>745</v>
      </c>
      <c r="D296" t="s">
        <v>744</v>
      </c>
      <c r="E296">
        <v>0</v>
      </c>
      <c r="F296" t="s">
        <v>801</v>
      </c>
      <c r="G296" t="s">
        <v>802</v>
      </c>
      <c r="H296" t="s">
        <v>1215</v>
      </c>
      <c r="I296" t="s">
        <v>744</v>
      </c>
      <c r="J296" s="3">
        <v>2687555.25</v>
      </c>
      <c r="K296" s="3">
        <v>0</v>
      </c>
    </row>
    <row r="297" spans="1:11" hidden="1" x14ac:dyDescent="0.25">
      <c r="A297" t="s">
        <v>1213</v>
      </c>
      <c r="B297" t="s">
        <v>1214</v>
      </c>
      <c r="C297" s="3" t="s">
        <v>759</v>
      </c>
      <c r="D297" t="s">
        <v>277</v>
      </c>
      <c r="E297">
        <v>319</v>
      </c>
      <c r="F297" t="s">
        <v>801</v>
      </c>
      <c r="G297" t="s">
        <v>802</v>
      </c>
      <c r="H297" t="s">
        <v>1188</v>
      </c>
      <c r="I297" t="s">
        <v>744</v>
      </c>
      <c r="J297" s="3">
        <v>0</v>
      </c>
      <c r="K297" s="3">
        <v>8918</v>
      </c>
    </row>
    <row r="298" spans="1:11" hidden="1" x14ac:dyDescent="0.25">
      <c r="A298" t="s">
        <v>1213</v>
      </c>
      <c r="B298" t="s">
        <v>1214</v>
      </c>
      <c r="C298" s="3" t="s">
        <v>759</v>
      </c>
      <c r="D298" t="s">
        <v>277</v>
      </c>
      <c r="E298">
        <v>319</v>
      </c>
      <c r="F298" t="s">
        <v>801</v>
      </c>
      <c r="G298" t="s">
        <v>802</v>
      </c>
      <c r="H298" t="s">
        <v>1189</v>
      </c>
      <c r="I298" t="s">
        <v>744</v>
      </c>
      <c r="J298" s="3">
        <v>0</v>
      </c>
      <c r="K298" s="3">
        <v>0</v>
      </c>
    </row>
    <row r="299" spans="1:11" hidden="1" x14ac:dyDescent="0.25">
      <c r="A299" t="s">
        <v>1213</v>
      </c>
      <c r="B299" t="s">
        <v>1214</v>
      </c>
      <c r="C299" s="3" t="s">
        <v>759</v>
      </c>
      <c r="D299" t="s">
        <v>277</v>
      </c>
      <c r="E299">
        <v>320</v>
      </c>
      <c r="F299" t="s">
        <v>801</v>
      </c>
      <c r="G299" t="s">
        <v>802</v>
      </c>
      <c r="H299" t="s">
        <v>1186</v>
      </c>
      <c r="I299" t="s">
        <v>744</v>
      </c>
      <c r="J299" s="3">
        <v>0</v>
      </c>
      <c r="K299" s="3">
        <v>403239.11000000004</v>
      </c>
    </row>
    <row r="300" spans="1:11" hidden="1" x14ac:dyDescent="0.25">
      <c r="A300" t="s">
        <v>1213</v>
      </c>
      <c r="B300" t="s">
        <v>1214</v>
      </c>
      <c r="C300" s="3" t="s">
        <v>759</v>
      </c>
      <c r="D300" t="s">
        <v>277</v>
      </c>
      <c r="E300">
        <v>321</v>
      </c>
      <c r="F300" t="s">
        <v>801</v>
      </c>
      <c r="G300" t="s">
        <v>802</v>
      </c>
      <c r="H300" t="s">
        <v>1195</v>
      </c>
      <c r="I300" t="s">
        <v>744</v>
      </c>
      <c r="J300" s="3">
        <v>0</v>
      </c>
      <c r="K300" s="3">
        <v>58933.14</v>
      </c>
    </row>
    <row r="301" spans="1:11" hidden="1" x14ac:dyDescent="0.25">
      <c r="A301" t="s">
        <v>1213</v>
      </c>
      <c r="B301" t="s">
        <v>1214</v>
      </c>
      <c r="C301" s="3" t="s">
        <v>759</v>
      </c>
      <c r="D301" t="s">
        <v>277</v>
      </c>
      <c r="E301">
        <v>322</v>
      </c>
      <c r="F301" t="s">
        <v>1190</v>
      </c>
      <c r="G301" t="s">
        <v>1191</v>
      </c>
      <c r="H301" t="s">
        <v>1192</v>
      </c>
      <c r="I301" t="s">
        <v>744</v>
      </c>
      <c r="J301" s="3">
        <v>0</v>
      </c>
      <c r="K301" s="3">
        <v>240</v>
      </c>
    </row>
    <row r="302" spans="1:11" hidden="1" x14ac:dyDescent="0.25">
      <c r="A302" t="s">
        <v>1213</v>
      </c>
      <c r="B302" t="s">
        <v>1214</v>
      </c>
      <c r="C302" s="3" t="s">
        <v>759</v>
      </c>
      <c r="D302" t="s">
        <v>277</v>
      </c>
      <c r="E302">
        <v>323</v>
      </c>
      <c r="F302" t="s">
        <v>801</v>
      </c>
      <c r="G302" t="s">
        <v>802</v>
      </c>
      <c r="H302" t="s">
        <v>825</v>
      </c>
      <c r="I302" t="s">
        <v>744</v>
      </c>
      <c r="J302" s="3">
        <v>0</v>
      </c>
      <c r="K302" s="3">
        <v>43764.28</v>
      </c>
    </row>
    <row r="303" spans="1:11" x14ac:dyDescent="0.25">
      <c r="A303" t="s">
        <v>1213</v>
      </c>
      <c r="B303" t="s">
        <v>1214</v>
      </c>
      <c r="C303" s="3" t="s">
        <v>759</v>
      </c>
      <c r="D303" t="s">
        <v>208</v>
      </c>
      <c r="E303">
        <v>777</v>
      </c>
      <c r="F303" t="s">
        <v>801</v>
      </c>
      <c r="G303" t="s">
        <v>802</v>
      </c>
      <c r="H303" t="s">
        <v>1193</v>
      </c>
      <c r="I303" t="s">
        <v>744</v>
      </c>
      <c r="J303" s="3">
        <v>0</v>
      </c>
      <c r="K303" s="3">
        <v>46241.16</v>
      </c>
    </row>
    <row r="304" spans="1:11" hidden="1" x14ac:dyDescent="0.25">
      <c r="A304" t="s">
        <v>1216</v>
      </c>
      <c r="B304" t="s">
        <v>35</v>
      </c>
      <c r="C304" s="3" t="s">
        <v>745</v>
      </c>
      <c r="D304" t="s">
        <v>744</v>
      </c>
      <c r="E304">
        <v>0</v>
      </c>
      <c r="F304" t="s">
        <v>1169</v>
      </c>
      <c r="G304" t="s">
        <v>1170</v>
      </c>
      <c r="H304" t="s">
        <v>1217</v>
      </c>
      <c r="I304" t="s">
        <v>744</v>
      </c>
      <c r="J304" s="3">
        <v>683442</v>
      </c>
      <c r="K304" s="3">
        <v>0</v>
      </c>
    </row>
    <row r="305" spans="1:11" x14ac:dyDescent="0.25">
      <c r="A305" t="s">
        <v>1216</v>
      </c>
      <c r="B305" t="s">
        <v>35</v>
      </c>
      <c r="C305" s="3" t="s">
        <v>766</v>
      </c>
      <c r="D305" t="s">
        <v>108</v>
      </c>
      <c r="E305">
        <v>31537</v>
      </c>
      <c r="F305" t="s">
        <v>906</v>
      </c>
      <c r="G305" t="s">
        <v>907</v>
      </c>
      <c r="H305" t="s">
        <v>1218</v>
      </c>
      <c r="I305" t="s">
        <v>744</v>
      </c>
      <c r="J305" s="3">
        <v>0</v>
      </c>
      <c r="K305" s="3">
        <v>1000</v>
      </c>
    </row>
    <row r="306" spans="1:11" x14ac:dyDescent="0.25">
      <c r="A306" t="s">
        <v>1216</v>
      </c>
      <c r="B306" t="s">
        <v>35</v>
      </c>
      <c r="C306" s="3" t="s">
        <v>1110</v>
      </c>
      <c r="D306" t="s">
        <v>108</v>
      </c>
      <c r="E306">
        <v>31561</v>
      </c>
      <c r="F306" t="s">
        <v>770</v>
      </c>
      <c r="G306" t="s">
        <v>249</v>
      </c>
      <c r="H306" t="s">
        <v>1219</v>
      </c>
      <c r="I306" t="s">
        <v>744</v>
      </c>
      <c r="J306" s="3">
        <v>0</v>
      </c>
      <c r="K306" s="3">
        <v>12000</v>
      </c>
    </row>
    <row r="307" spans="1:11" x14ac:dyDescent="0.25">
      <c r="A307" t="s">
        <v>1216</v>
      </c>
      <c r="B307" t="s">
        <v>35</v>
      </c>
      <c r="C307" s="3" t="s">
        <v>988</v>
      </c>
      <c r="D307" t="s">
        <v>108</v>
      </c>
      <c r="E307">
        <v>31612</v>
      </c>
      <c r="F307" t="s">
        <v>1220</v>
      </c>
      <c r="G307" t="s">
        <v>1221</v>
      </c>
      <c r="H307" t="s">
        <v>1222</v>
      </c>
      <c r="I307" t="s">
        <v>744</v>
      </c>
      <c r="J307" s="3">
        <v>0</v>
      </c>
      <c r="K307" s="3">
        <v>8000</v>
      </c>
    </row>
    <row r="308" spans="1:11" x14ac:dyDescent="0.25">
      <c r="A308" t="s">
        <v>1216</v>
      </c>
      <c r="B308" t="s">
        <v>35</v>
      </c>
      <c r="C308" s="3" t="s">
        <v>988</v>
      </c>
      <c r="D308" t="s">
        <v>108</v>
      </c>
      <c r="E308">
        <v>31619</v>
      </c>
      <c r="F308" t="s">
        <v>845</v>
      </c>
      <c r="G308" t="s">
        <v>846</v>
      </c>
      <c r="H308" t="s">
        <v>1223</v>
      </c>
      <c r="I308" t="s">
        <v>744</v>
      </c>
      <c r="J308" s="3">
        <v>0</v>
      </c>
      <c r="K308" s="3">
        <v>71400</v>
      </c>
    </row>
    <row r="309" spans="1:11" hidden="1" x14ac:dyDescent="0.25">
      <c r="A309" t="s">
        <v>36</v>
      </c>
      <c r="B309" t="s">
        <v>37</v>
      </c>
      <c r="C309" s="3" t="s">
        <v>745</v>
      </c>
      <c r="D309" t="s">
        <v>744</v>
      </c>
      <c r="E309">
        <v>0</v>
      </c>
      <c r="F309" t="s">
        <v>1169</v>
      </c>
      <c r="G309" t="s">
        <v>1170</v>
      </c>
      <c r="H309" t="s">
        <v>1224</v>
      </c>
      <c r="I309" t="s">
        <v>744</v>
      </c>
      <c r="J309" s="3">
        <v>232000</v>
      </c>
      <c r="K309" s="3">
        <v>0</v>
      </c>
    </row>
    <row r="310" spans="1:11" x14ac:dyDescent="0.25">
      <c r="A310" t="s">
        <v>36</v>
      </c>
      <c r="B310" t="s">
        <v>37</v>
      </c>
      <c r="C310" s="3" t="s">
        <v>919</v>
      </c>
      <c r="D310" t="s">
        <v>108</v>
      </c>
      <c r="E310">
        <v>31351</v>
      </c>
      <c r="F310" t="s">
        <v>1225</v>
      </c>
      <c r="G310" t="s">
        <v>1226</v>
      </c>
      <c r="H310" t="s">
        <v>1227</v>
      </c>
      <c r="I310" t="s">
        <v>744</v>
      </c>
      <c r="J310" s="3">
        <v>0</v>
      </c>
      <c r="K310" s="3">
        <v>2000</v>
      </c>
    </row>
    <row r="311" spans="1:11" x14ac:dyDescent="0.25">
      <c r="A311" t="s">
        <v>36</v>
      </c>
      <c r="B311" t="s">
        <v>37</v>
      </c>
      <c r="C311" s="3" t="s">
        <v>919</v>
      </c>
      <c r="D311" t="s">
        <v>108</v>
      </c>
      <c r="E311">
        <v>31351</v>
      </c>
      <c r="F311" t="s">
        <v>1225</v>
      </c>
      <c r="G311" t="s">
        <v>1226</v>
      </c>
      <c r="H311" t="s">
        <v>1228</v>
      </c>
      <c r="I311" t="s">
        <v>744</v>
      </c>
      <c r="J311" s="3">
        <v>0</v>
      </c>
      <c r="K311" s="3">
        <v>2000</v>
      </c>
    </row>
    <row r="312" spans="1:11" x14ac:dyDescent="0.25">
      <c r="A312" t="s">
        <v>36</v>
      </c>
      <c r="B312" t="s">
        <v>37</v>
      </c>
      <c r="C312" s="3" t="s">
        <v>749</v>
      </c>
      <c r="D312" t="s">
        <v>108</v>
      </c>
      <c r="E312">
        <v>31380</v>
      </c>
      <c r="F312" t="s">
        <v>1225</v>
      </c>
      <c r="G312" t="s">
        <v>1226</v>
      </c>
      <c r="H312" t="s">
        <v>1229</v>
      </c>
      <c r="I312" t="s">
        <v>744</v>
      </c>
      <c r="J312" s="3">
        <v>0</v>
      </c>
      <c r="K312" s="3">
        <v>2000</v>
      </c>
    </row>
    <row r="313" spans="1:11" x14ac:dyDescent="0.25">
      <c r="A313" t="s">
        <v>36</v>
      </c>
      <c r="B313" t="s">
        <v>37</v>
      </c>
      <c r="C313" s="3" t="s">
        <v>1059</v>
      </c>
      <c r="D313" t="s">
        <v>108</v>
      </c>
      <c r="E313">
        <v>31397</v>
      </c>
      <c r="F313" t="s">
        <v>1225</v>
      </c>
      <c r="G313" t="s">
        <v>1226</v>
      </c>
      <c r="H313" t="s">
        <v>1230</v>
      </c>
      <c r="I313" t="s">
        <v>744</v>
      </c>
      <c r="J313" s="3">
        <v>0</v>
      </c>
      <c r="K313" s="3">
        <v>2000</v>
      </c>
    </row>
    <row r="314" spans="1:11" x14ac:dyDescent="0.25">
      <c r="A314" t="s">
        <v>36</v>
      </c>
      <c r="B314" t="s">
        <v>37</v>
      </c>
      <c r="C314" s="3" t="s">
        <v>1059</v>
      </c>
      <c r="D314" t="s">
        <v>108</v>
      </c>
      <c r="E314">
        <v>31397</v>
      </c>
      <c r="F314" t="s">
        <v>1225</v>
      </c>
      <c r="G314" t="s">
        <v>1226</v>
      </c>
      <c r="H314" t="s">
        <v>1231</v>
      </c>
      <c r="I314" t="s">
        <v>744</v>
      </c>
      <c r="J314" s="3">
        <v>0</v>
      </c>
      <c r="K314" s="3">
        <v>2000</v>
      </c>
    </row>
    <row r="315" spans="1:11" x14ac:dyDescent="0.25">
      <c r="A315" t="s">
        <v>36</v>
      </c>
      <c r="B315" t="s">
        <v>37</v>
      </c>
      <c r="C315" s="3" t="s">
        <v>1059</v>
      </c>
      <c r="D315" t="s">
        <v>108</v>
      </c>
      <c r="E315">
        <v>31397</v>
      </c>
      <c r="F315" t="s">
        <v>1225</v>
      </c>
      <c r="G315" t="s">
        <v>1226</v>
      </c>
      <c r="H315" t="s">
        <v>1232</v>
      </c>
      <c r="I315" t="s">
        <v>744</v>
      </c>
      <c r="J315" s="3">
        <v>0</v>
      </c>
      <c r="K315" s="3">
        <v>2000</v>
      </c>
    </row>
    <row r="316" spans="1:11" x14ac:dyDescent="0.25">
      <c r="A316" t="s">
        <v>36</v>
      </c>
      <c r="B316" t="s">
        <v>37</v>
      </c>
      <c r="C316" s="3" t="s">
        <v>1059</v>
      </c>
      <c r="D316" t="s">
        <v>108</v>
      </c>
      <c r="E316">
        <v>31397</v>
      </c>
      <c r="F316" t="s">
        <v>1225</v>
      </c>
      <c r="G316" t="s">
        <v>1226</v>
      </c>
      <c r="H316" t="s">
        <v>1233</v>
      </c>
      <c r="I316" t="s">
        <v>744</v>
      </c>
      <c r="J316" s="3">
        <v>0</v>
      </c>
      <c r="K316" s="3">
        <v>2000</v>
      </c>
    </row>
    <row r="317" spans="1:11" x14ac:dyDescent="0.25">
      <c r="A317" t="s">
        <v>36</v>
      </c>
      <c r="B317" t="s">
        <v>37</v>
      </c>
      <c r="C317" s="3" t="s">
        <v>1059</v>
      </c>
      <c r="D317" t="s">
        <v>108</v>
      </c>
      <c r="E317">
        <v>31397</v>
      </c>
      <c r="F317" t="s">
        <v>1225</v>
      </c>
      <c r="G317" t="s">
        <v>1226</v>
      </c>
      <c r="H317" t="s">
        <v>1234</v>
      </c>
      <c r="I317" t="s">
        <v>744</v>
      </c>
      <c r="J317" s="3">
        <v>0</v>
      </c>
      <c r="K317" s="3">
        <v>2000</v>
      </c>
    </row>
    <row r="318" spans="1:11" x14ac:dyDescent="0.25">
      <c r="A318" t="s">
        <v>36</v>
      </c>
      <c r="B318" t="s">
        <v>37</v>
      </c>
      <c r="C318" s="3" t="s">
        <v>1059</v>
      </c>
      <c r="D318" t="s">
        <v>108</v>
      </c>
      <c r="E318">
        <v>31397</v>
      </c>
      <c r="F318" t="s">
        <v>1225</v>
      </c>
      <c r="G318" t="s">
        <v>1226</v>
      </c>
      <c r="H318" t="s">
        <v>1235</v>
      </c>
      <c r="I318" t="s">
        <v>744</v>
      </c>
      <c r="J318" s="3">
        <v>0</v>
      </c>
      <c r="K318" s="3">
        <v>2000</v>
      </c>
    </row>
    <row r="319" spans="1:11" x14ac:dyDescent="0.25">
      <c r="A319" t="s">
        <v>36</v>
      </c>
      <c r="B319" t="s">
        <v>37</v>
      </c>
      <c r="C319" s="3" t="s">
        <v>932</v>
      </c>
      <c r="D319" t="s">
        <v>108</v>
      </c>
      <c r="E319">
        <v>31450</v>
      </c>
      <c r="F319" t="s">
        <v>1225</v>
      </c>
      <c r="G319" t="s">
        <v>1226</v>
      </c>
      <c r="H319" t="s">
        <v>1236</v>
      </c>
      <c r="I319" t="s">
        <v>744</v>
      </c>
      <c r="J319" s="3">
        <v>0</v>
      </c>
      <c r="K319" s="3">
        <v>2000</v>
      </c>
    </row>
    <row r="320" spans="1:11" x14ac:dyDescent="0.25">
      <c r="A320" t="s">
        <v>36</v>
      </c>
      <c r="B320" t="s">
        <v>37</v>
      </c>
      <c r="C320" s="3" t="s">
        <v>808</v>
      </c>
      <c r="D320" t="s">
        <v>108</v>
      </c>
      <c r="E320">
        <v>31462</v>
      </c>
      <c r="F320" t="s">
        <v>1225</v>
      </c>
      <c r="G320" t="s">
        <v>1226</v>
      </c>
      <c r="H320" t="s">
        <v>1237</v>
      </c>
      <c r="I320" t="s">
        <v>744</v>
      </c>
      <c r="J320" s="3">
        <v>0</v>
      </c>
      <c r="K320" s="3">
        <v>2000</v>
      </c>
    </row>
    <row r="321" spans="1:11" x14ac:dyDescent="0.25">
      <c r="A321" t="s">
        <v>36</v>
      </c>
      <c r="B321" t="s">
        <v>37</v>
      </c>
      <c r="C321" s="3" t="s">
        <v>812</v>
      </c>
      <c r="D321" t="s">
        <v>108</v>
      </c>
      <c r="E321">
        <v>31474</v>
      </c>
      <c r="F321" t="s">
        <v>1225</v>
      </c>
      <c r="G321" t="s">
        <v>1226</v>
      </c>
      <c r="H321" t="s">
        <v>1238</v>
      </c>
      <c r="I321" t="s">
        <v>744</v>
      </c>
      <c r="J321" s="3">
        <v>0</v>
      </c>
      <c r="K321" s="3">
        <v>2000</v>
      </c>
    </row>
    <row r="322" spans="1:11" x14ac:dyDescent="0.25">
      <c r="A322" t="s">
        <v>36</v>
      </c>
      <c r="B322" t="s">
        <v>37</v>
      </c>
      <c r="C322" s="3" t="s">
        <v>900</v>
      </c>
      <c r="D322" t="s">
        <v>108</v>
      </c>
      <c r="E322">
        <v>31569</v>
      </c>
      <c r="F322" t="s">
        <v>1225</v>
      </c>
      <c r="G322" t="s">
        <v>1226</v>
      </c>
      <c r="H322" t="s">
        <v>1239</v>
      </c>
      <c r="I322" t="s">
        <v>744</v>
      </c>
      <c r="J322" s="3">
        <v>0</v>
      </c>
      <c r="K322" s="3">
        <v>2000</v>
      </c>
    </row>
    <row r="323" spans="1:11" x14ac:dyDescent="0.25">
      <c r="A323" t="s">
        <v>36</v>
      </c>
      <c r="B323" t="s">
        <v>37</v>
      </c>
      <c r="C323" s="3" t="s">
        <v>1163</v>
      </c>
      <c r="D323" t="s">
        <v>108</v>
      </c>
      <c r="E323">
        <v>31599</v>
      </c>
      <c r="F323" t="s">
        <v>1225</v>
      </c>
      <c r="G323" t="s">
        <v>1226</v>
      </c>
      <c r="H323" t="s">
        <v>1240</v>
      </c>
      <c r="I323" t="s">
        <v>744</v>
      </c>
      <c r="J323" s="3">
        <v>0</v>
      </c>
      <c r="K323" s="3">
        <v>2000</v>
      </c>
    </row>
  </sheetData>
  <autoFilter ref="A1:K323" xr:uid="{00000000-0009-0000-0000-000009000000}">
    <filterColumn colId="3">
      <filters>
        <filter val="CE"/>
        <filter val="I"/>
      </filters>
    </filterColumn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4"/>
  <sheetViews>
    <sheetView workbookViewId="0">
      <selection activeCell="B2" sqref="B2"/>
    </sheetView>
  </sheetViews>
  <sheetFormatPr baseColWidth="10" defaultRowHeight="15" x14ac:dyDescent="0.25"/>
  <cols>
    <col min="1" max="1" width="49.140625" bestFit="1" customWidth="1"/>
    <col min="2" max="2" width="19.85546875" bestFit="1" customWidth="1"/>
  </cols>
  <sheetData>
    <row r="1" spans="1:2" ht="15.75" x14ac:dyDescent="0.25">
      <c r="A1" s="18" t="s">
        <v>1244</v>
      </c>
      <c r="B1" s="18" t="s">
        <v>1243</v>
      </c>
    </row>
    <row r="2" spans="1:2" ht="15.75" x14ac:dyDescent="0.25">
      <c r="A2" s="20" t="s">
        <v>699</v>
      </c>
      <c r="B2" s="22"/>
    </row>
    <row r="3" spans="1:2" ht="15.75" x14ac:dyDescent="0.25">
      <c r="A3" s="20" t="s">
        <v>1242</v>
      </c>
      <c r="B3" s="22">
        <v>497500.64</v>
      </c>
    </row>
    <row r="4" spans="1:2" ht="15.75" x14ac:dyDescent="0.25">
      <c r="A4" s="20" t="s">
        <v>700</v>
      </c>
      <c r="B4" s="22">
        <v>637500.64</v>
      </c>
    </row>
    <row r="5" spans="1:2" ht="15.75" x14ac:dyDescent="0.25">
      <c r="A5" s="20" t="s">
        <v>715</v>
      </c>
      <c r="B5" s="22">
        <v>1019583.952</v>
      </c>
    </row>
    <row r="6" spans="1:2" ht="15.75" x14ac:dyDescent="0.25">
      <c r="A6" s="20" t="s">
        <v>702</v>
      </c>
      <c r="B6" s="22">
        <v>699359.82133333338</v>
      </c>
    </row>
    <row r="7" spans="1:2" ht="15.75" x14ac:dyDescent="0.25">
      <c r="A7" s="20" t="s">
        <v>703</v>
      </c>
      <c r="B7" s="22">
        <v>726258.27600000007</v>
      </c>
    </row>
    <row r="8" spans="1:2" ht="15.75" x14ac:dyDescent="0.25">
      <c r="A8" s="20" t="s">
        <v>704</v>
      </c>
      <c r="B8" s="22">
        <v>767555.18533333344</v>
      </c>
    </row>
    <row r="9" spans="1:2" ht="15.75" x14ac:dyDescent="0.25">
      <c r="A9" s="20" t="s">
        <v>705</v>
      </c>
      <c r="B9" s="22">
        <v>806953.64</v>
      </c>
    </row>
    <row r="10" spans="1:2" ht="15.75" x14ac:dyDescent="0.25">
      <c r="A10" s="20" t="s">
        <v>706</v>
      </c>
      <c r="B10" s="22">
        <v>806953.64</v>
      </c>
    </row>
    <row r="11" spans="1:2" ht="15.75" x14ac:dyDescent="0.25">
      <c r="A11" s="20" t="s">
        <v>707</v>
      </c>
      <c r="B11" s="22">
        <v>794453.64</v>
      </c>
    </row>
    <row r="12" spans="1:2" ht="15.75" x14ac:dyDescent="0.25">
      <c r="A12" s="20" t="s">
        <v>708</v>
      </c>
      <c r="B12" s="22">
        <v>630055.18533333344</v>
      </c>
    </row>
    <row r="13" spans="1:2" ht="15.75" x14ac:dyDescent="0.25">
      <c r="A13" s="20" t="s">
        <v>709</v>
      </c>
      <c r="B13" s="22">
        <v>526953.64</v>
      </c>
    </row>
    <row r="14" spans="1:2" ht="15.75" x14ac:dyDescent="0.25">
      <c r="A14" s="19" t="s">
        <v>1245</v>
      </c>
      <c r="B14" s="21">
        <f>SUM(B2:B13)</f>
        <v>7913128.2599999988</v>
      </c>
    </row>
  </sheetData>
  <protectedRanges>
    <protectedRange sqref="A5:A6" name="Rango1"/>
    <protectedRange sqref="A7:A10" name="Rango1_1"/>
    <protectedRange sqref="A12:A13" name="Rango1_2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E27"/>
  <sheetViews>
    <sheetView showGridLines="0" view="pageBreakPreview" topLeftCell="A10" zoomScale="80" zoomScaleNormal="70" zoomScaleSheetLayoutView="80" workbookViewId="0">
      <selection activeCell="K13" sqref="K13"/>
    </sheetView>
  </sheetViews>
  <sheetFormatPr baseColWidth="10" defaultRowHeight="15" x14ac:dyDescent="0.2"/>
  <cols>
    <col min="1" max="1" width="26.85546875" style="33" customWidth="1"/>
    <col min="2" max="2" width="19.140625" style="24" bestFit="1" customWidth="1"/>
    <col min="3" max="3" width="11.42578125" style="68" bestFit="1" customWidth="1"/>
    <col min="4" max="4" width="13.140625" style="68" bestFit="1" customWidth="1"/>
    <col min="5" max="6" width="11.42578125" style="68" bestFit="1" customWidth="1"/>
    <col min="7" max="7" width="13.5703125" style="68" customWidth="1"/>
    <col min="8" max="8" width="14.5703125" style="68" bestFit="1" customWidth="1"/>
    <col min="9" max="9" width="13.28515625" style="68" bestFit="1" customWidth="1"/>
    <col min="10" max="10" width="14.7109375" style="68" customWidth="1"/>
    <col min="11" max="14" width="13.42578125" style="68" bestFit="1" customWidth="1"/>
    <col min="15" max="15" width="15.85546875" style="24" customWidth="1"/>
    <col min="16" max="16" width="14.5703125" style="24" bestFit="1" customWidth="1"/>
    <col min="17" max="17" width="13.85546875" style="25" bestFit="1" customWidth="1"/>
    <col min="18" max="18" width="14" style="25" bestFit="1" customWidth="1"/>
    <col min="19" max="19" width="11.85546875" style="25" bestFit="1" customWidth="1"/>
    <col min="20" max="83" width="11.42578125" style="25"/>
    <col min="84" max="16384" width="11.42578125" style="26"/>
  </cols>
  <sheetData>
    <row r="1" spans="1:83" ht="25.5" customHeight="1" x14ac:dyDescent="0.2">
      <c r="A1" s="99" t="s">
        <v>1265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83" s="35" customFormat="1" ht="6.75" customHeight="1" x14ac:dyDescent="0.2">
      <c r="A2" s="4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83" s="35" customFormat="1" ht="32.25" customHeight="1" x14ac:dyDescent="0.2">
      <c r="A3" s="44"/>
      <c r="B3" s="53" t="s">
        <v>1259</v>
      </c>
      <c r="C3" s="106" t="s">
        <v>1266</v>
      </c>
      <c r="D3" s="106"/>
      <c r="E3" s="106"/>
      <c r="F3" s="106"/>
      <c r="G3" s="106"/>
      <c r="H3" s="51" t="s">
        <v>1261</v>
      </c>
      <c r="I3" s="106" t="s">
        <v>1267</v>
      </c>
      <c r="J3" s="106"/>
      <c r="K3" s="106"/>
      <c r="L3" s="104" t="s">
        <v>1264</v>
      </c>
      <c r="M3" s="104"/>
      <c r="N3" s="106">
        <v>25</v>
      </c>
      <c r="O3" s="108"/>
      <c r="P3" s="34"/>
    </row>
    <row r="4" spans="1:83" s="35" customFormat="1" ht="32.25" customHeight="1" x14ac:dyDescent="0.2">
      <c r="A4" s="44"/>
      <c r="B4" s="54" t="s">
        <v>1294</v>
      </c>
      <c r="C4" s="107" t="s">
        <v>1268</v>
      </c>
      <c r="D4" s="107"/>
      <c r="E4" s="107"/>
      <c r="F4" s="107"/>
      <c r="G4" s="107"/>
      <c r="H4" s="52" t="s">
        <v>1262</v>
      </c>
      <c r="I4" s="107">
        <v>2020</v>
      </c>
      <c r="J4" s="107"/>
      <c r="K4" s="107"/>
      <c r="L4" s="105" t="s">
        <v>1263</v>
      </c>
      <c r="M4" s="105"/>
      <c r="N4" s="114">
        <v>44197</v>
      </c>
      <c r="O4" s="110"/>
      <c r="P4" s="34"/>
    </row>
    <row r="5" spans="1:83" s="35" customFormat="1" ht="9" customHeight="1" x14ac:dyDescent="0.2">
      <c r="A5" s="4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83" ht="50.25" customHeight="1" x14ac:dyDescent="0.2">
      <c r="A6" s="74" t="s">
        <v>85</v>
      </c>
      <c r="B6" s="75" t="s">
        <v>1241</v>
      </c>
      <c r="C6" s="66" t="s">
        <v>1289</v>
      </c>
      <c r="D6" s="66" t="s">
        <v>1247</v>
      </c>
      <c r="E6" s="66" t="s">
        <v>1248</v>
      </c>
      <c r="F6" s="66" t="s">
        <v>1249</v>
      </c>
      <c r="G6" s="66" t="s">
        <v>1250</v>
      </c>
      <c r="H6" s="66" t="s">
        <v>1251</v>
      </c>
      <c r="I6" s="66" t="s">
        <v>1252</v>
      </c>
      <c r="J6" s="66" t="s">
        <v>1253</v>
      </c>
      <c r="K6" s="66" t="s">
        <v>1254</v>
      </c>
      <c r="L6" s="66" t="s">
        <v>1255</v>
      </c>
      <c r="M6" s="66" t="s">
        <v>1256</v>
      </c>
      <c r="N6" s="66" t="s">
        <v>1246</v>
      </c>
      <c r="O6" s="66" t="s">
        <v>1257</v>
      </c>
      <c r="P6" s="67" t="s">
        <v>1258</v>
      </c>
    </row>
    <row r="7" spans="1:83" s="60" customFormat="1" ht="37.5" customHeight="1" x14ac:dyDescent="0.25">
      <c r="A7" s="78" t="s">
        <v>1281</v>
      </c>
      <c r="B7" s="81">
        <v>2000000</v>
      </c>
      <c r="C7" s="69"/>
      <c r="D7" s="69"/>
      <c r="E7" s="69"/>
      <c r="F7" s="69"/>
      <c r="G7" s="69">
        <v>150000</v>
      </c>
      <c r="H7" s="69"/>
      <c r="I7" s="69"/>
      <c r="J7" s="69"/>
      <c r="K7" s="69">
        <v>980000</v>
      </c>
      <c r="L7" s="69"/>
      <c r="M7" s="69"/>
      <c r="N7" s="69"/>
      <c r="O7" s="64">
        <f t="shared" ref="O7:O24" si="0">SUM(C7:N7)</f>
        <v>1130000</v>
      </c>
      <c r="P7" s="65">
        <f t="shared" ref="P7:P24" si="1">+B7-O7</f>
        <v>870000</v>
      </c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</row>
    <row r="8" spans="1:83" s="60" customFormat="1" ht="37.5" customHeight="1" x14ac:dyDescent="0.25">
      <c r="A8" s="78" t="s">
        <v>1273</v>
      </c>
      <c r="B8" s="82">
        <v>10000000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4">
        <f t="shared" si="0"/>
        <v>0</v>
      </c>
      <c r="P8" s="65">
        <f t="shared" si="1"/>
        <v>10000000</v>
      </c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</row>
    <row r="9" spans="1:83" s="60" customFormat="1" ht="37.5" customHeight="1" x14ac:dyDescent="0.25">
      <c r="A9" s="78" t="s">
        <v>1272</v>
      </c>
      <c r="B9" s="82">
        <v>2500000</v>
      </c>
      <c r="C9" s="69"/>
      <c r="D9" s="69"/>
      <c r="E9" s="69"/>
      <c r="F9" s="69"/>
      <c r="G9" s="69"/>
      <c r="H9" s="69"/>
      <c r="I9" s="69">
        <v>2400000</v>
      </c>
      <c r="J9" s="69"/>
      <c r="K9" s="69"/>
      <c r="L9" s="69"/>
      <c r="M9" s="69"/>
      <c r="N9" s="69"/>
      <c r="O9" s="64">
        <f t="shared" si="0"/>
        <v>2400000</v>
      </c>
      <c r="P9" s="65">
        <f t="shared" si="1"/>
        <v>100000</v>
      </c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</row>
    <row r="10" spans="1:83" s="60" customFormat="1" ht="49.5" customHeight="1" x14ac:dyDescent="0.25">
      <c r="A10" s="78" t="s">
        <v>1276</v>
      </c>
      <c r="B10" s="82">
        <v>500000</v>
      </c>
      <c r="C10" s="70"/>
      <c r="D10" s="69"/>
      <c r="E10" s="70"/>
      <c r="F10" s="70"/>
      <c r="G10" s="69"/>
      <c r="H10" s="70"/>
      <c r="I10" s="69"/>
      <c r="J10" s="69"/>
      <c r="K10" s="69"/>
      <c r="L10" s="69"/>
      <c r="M10" s="69"/>
      <c r="N10" s="69"/>
      <c r="O10" s="64">
        <f t="shared" si="0"/>
        <v>0</v>
      </c>
      <c r="P10" s="65">
        <f t="shared" si="1"/>
        <v>500000</v>
      </c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</row>
    <row r="11" spans="1:83" s="60" customFormat="1" ht="51.75" customHeight="1" x14ac:dyDescent="0.25">
      <c r="A11" s="78" t="s">
        <v>1284</v>
      </c>
      <c r="B11" s="82">
        <v>8000000</v>
      </c>
      <c r="C11" s="69">
        <v>357618</v>
      </c>
      <c r="D11" s="69"/>
      <c r="E11" s="69">
        <v>620000</v>
      </c>
      <c r="F11" s="69">
        <v>100000</v>
      </c>
      <c r="G11" s="69">
        <f>90000+40000+150000+320000+90000+180000+70000</f>
        <v>940000</v>
      </c>
      <c r="H11" s="69">
        <f>30000+35000+90000+90000+370000+140000+90000+500000+190000+35000</f>
        <v>1570000</v>
      </c>
      <c r="I11" s="69">
        <f>322900+18500+322900+20000</f>
        <v>684300</v>
      </c>
      <c r="J11" s="69">
        <f>165000+371518+40000+230000+360000</f>
        <v>1166518</v>
      </c>
      <c r="K11" s="69"/>
      <c r="L11" s="69"/>
      <c r="M11" s="69"/>
      <c r="N11" s="69"/>
      <c r="O11" s="64">
        <f t="shared" si="0"/>
        <v>5438436</v>
      </c>
      <c r="P11" s="65">
        <f t="shared" si="1"/>
        <v>2561564</v>
      </c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</row>
    <row r="12" spans="1:83" s="60" customFormat="1" ht="37.5" customHeight="1" x14ac:dyDescent="0.25">
      <c r="A12" s="78" t="s">
        <v>1297</v>
      </c>
      <c r="B12" s="82">
        <v>480000</v>
      </c>
      <c r="C12" s="69">
        <v>120000</v>
      </c>
      <c r="D12" s="69"/>
      <c r="E12" s="69"/>
      <c r="F12" s="69"/>
      <c r="G12" s="69"/>
      <c r="H12" s="69"/>
      <c r="I12" s="69"/>
      <c r="J12" s="69">
        <v>150000</v>
      </c>
      <c r="K12" s="69"/>
      <c r="L12" s="69"/>
      <c r="M12" s="69"/>
      <c r="N12" s="69"/>
      <c r="O12" s="64">
        <f t="shared" si="0"/>
        <v>270000</v>
      </c>
      <c r="P12" s="65">
        <f t="shared" si="1"/>
        <v>210000</v>
      </c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</row>
    <row r="13" spans="1:83" s="60" customFormat="1" ht="66" customHeight="1" x14ac:dyDescent="0.25">
      <c r="A13" s="78" t="s">
        <v>1285</v>
      </c>
      <c r="B13" s="82">
        <v>3000000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4">
        <f t="shared" si="0"/>
        <v>0</v>
      </c>
      <c r="P13" s="65">
        <f t="shared" si="1"/>
        <v>3000000</v>
      </c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</row>
    <row r="14" spans="1:83" s="60" customFormat="1" ht="37.5" customHeight="1" x14ac:dyDescent="0.25">
      <c r="A14" s="78" t="s">
        <v>1299</v>
      </c>
      <c r="B14" s="82">
        <v>4000000</v>
      </c>
      <c r="C14" s="69">
        <v>8000</v>
      </c>
      <c r="D14" s="69">
        <f>1004850+350000</f>
        <v>1354850</v>
      </c>
      <c r="E14" s="69"/>
      <c r="F14" s="69"/>
      <c r="G14" s="84">
        <f>25000+65000+125000</f>
        <v>215000</v>
      </c>
      <c r="H14" s="69"/>
      <c r="I14" s="69"/>
      <c r="J14" s="69"/>
      <c r="K14" s="69"/>
      <c r="L14" s="69"/>
      <c r="M14" s="69">
        <v>875000</v>
      </c>
      <c r="N14" s="69"/>
      <c r="O14" s="64">
        <f t="shared" si="0"/>
        <v>2452850</v>
      </c>
      <c r="P14" s="65">
        <f t="shared" si="1"/>
        <v>1547150</v>
      </c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</row>
    <row r="15" spans="1:83" s="60" customFormat="1" ht="54" customHeight="1" x14ac:dyDescent="0.25">
      <c r="A15" s="78" t="s">
        <v>1277</v>
      </c>
      <c r="B15" s="82">
        <v>1400000</v>
      </c>
      <c r="C15" s="69">
        <f>38300+55000</f>
        <v>93300</v>
      </c>
      <c r="D15" s="69">
        <v>149000</v>
      </c>
      <c r="E15" s="69">
        <v>10000</v>
      </c>
      <c r="F15" s="69">
        <v>140000</v>
      </c>
      <c r="G15" s="69">
        <f>280000+340000+64200</f>
        <v>684200</v>
      </c>
      <c r="H15" s="69">
        <v>445000</v>
      </c>
      <c r="I15" s="69"/>
      <c r="J15" s="69">
        <v>97600</v>
      </c>
      <c r="K15" s="69"/>
      <c r="L15" s="69"/>
      <c r="M15" s="69"/>
      <c r="N15" s="69"/>
      <c r="O15" s="64">
        <f t="shared" si="0"/>
        <v>1619100</v>
      </c>
      <c r="P15" s="65">
        <f t="shared" si="1"/>
        <v>-219100</v>
      </c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</row>
    <row r="16" spans="1:83" s="60" customFormat="1" ht="37.5" customHeight="1" x14ac:dyDescent="0.25">
      <c r="A16" s="78" t="s">
        <v>1290</v>
      </c>
      <c r="B16" s="82">
        <v>1200000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4">
        <f t="shared" si="0"/>
        <v>0</v>
      </c>
      <c r="P16" s="65">
        <f t="shared" si="1"/>
        <v>1200000</v>
      </c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</row>
    <row r="17" spans="1:83" s="60" customFormat="1" ht="37.5" customHeight="1" x14ac:dyDescent="0.25">
      <c r="A17" s="78" t="s">
        <v>1282</v>
      </c>
      <c r="B17" s="82">
        <v>1400000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4">
        <f t="shared" si="0"/>
        <v>0</v>
      </c>
      <c r="P17" s="65">
        <f t="shared" si="1"/>
        <v>1400000</v>
      </c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</row>
    <row r="18" spans="1:83" s="60" customFormat="1" ht="84" customHeight="1" x14ac:dyDescent="0.25">
      <c r="A18" s="78" t="s">
        <v>1301</v>
      </c>
      <c r="B18" s="82">
        <v>5000000</v>
      </c>
      <c r="C18" s="69"/>
      <c r="D18" s="69"/>
      <c r="E18" s="69"/>
      <c r="F18" s="69"/>
      <c r="G18" s="69"/>
      <c r="H18" s="69"/>
      <c r="I18" s="69"/>
      <c r="J18" s="69">
        <v>1950000</v>
      </c>
      <c r="K18" s="69"/>
      <c r="L18" s="69">
        <v>1160000</v>
      </c>
      <c r="M18" s="69"/>
      <c r="N18" s="69"/>
      <c r="O18" s="64">
        <f t="shared" si="0"/>
        <v>3110000</v>
      </c>
      <c r="P18" s="65">
        <f t="shared" si="1"/>
        <v>1890000</v>
      </c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</row>
    <row r="19" spans="1:83" s="60" customFormat="1" ht="37.5" customHeight="1" x14ac:dyDescent="0.25">
      <c r="A19" s="78" t="s">
        <v>1287</v>
      </c>
      <c r="B19" s="83">
        <v>15000000</v>
      </c>
      <c r="C19" s="70"/>
      <c r="D19" s="70"/>
      <c r="E19" s="70"/>
      <c r="F19" s="70"/>
      <c r="G19" s="70"/>
      <c r="H19" s="70"/>
      <c r="I19" s="70">
        <v>294990</v>
      </c>
      <c r="J19" s="70"/>
      <c r="K19" s="70">
        <f>300000+86800+190000</f>
        <v>576800</v>
      </c>
      <c r="L19" s="70">
        <v>210000</v>
      </c>
      <c r="M19" s="70"/>
      <c r="N19" s="70">
        <f>450000+470000</f>
        <v>920000</v>
      </c>
      <c r="O19" s="64">
        <f t="shared" si="0"/>
        <v>2001790</v>
      </c>
      <c r="P19" s="65">
        <f t="shared" si="1"/>
        <v>12998210</v>
      </c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</row>
    <row r="20" spans="1:83" s="60" customFormat="1" ht="37.5" customHeight="1" x14ac:dyDescent="0.25">
      <c r="A20" s="78" t="s">
        <v>1298</v>
      </c>
      <c r="B20" s="83">
        <v>20000000</v>
      </c>
      <c r="C20" s="70"/>
      <c r="D20" s="70"/>
      <c r="E20" s="70"/>
      <c r="F20" s="70"/>
      <c r="G20" s="70"/>
      <c r="H20" s="70"/>
      <c r="I20" s="70"/>
      <c r="J20" s="70">
        <f>2048000+283000+780900+714000+919047</f>
        <v>4744947</v>
      </c>
      <c r="K20" s="70">
        <f>80000+310500</f>
        <v>390500</v>
      </c>
      <c r="L20" s="70">
        <f>177786+570000+242000+1241233+158000+354926</f>
        <v>2743945</v>
      </c>
      <c r="M20" s="70">
        <f>850345+1300000+265000+211600+146501</f>
        <v>2773446</v>
      </c>
      <c r="N20" s="70">
        <f>310378+537001+1655000+129500+395200+170000+980000</f>
        <v>4177079</v>
      </c>
      <c r="O20" s="64">
        <f t="shared" ref="O20" si="2">SUM(C20:N20)</f>
        <v>14829917</v>
      </c>
      <c r="P20" s="65">
        <f t="shared" ref="P20" si="3">+B20-O20</f>
        <v>5170083</v>
      </c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</row>
    <row r="21" spans="1:83" s="60" customFormat="1" ht="37.5" customHeight="1" x14ac:dyDescent="0.25">
      <c r="A21" s="78" t="s">
        <v>1296</v>
      </c>
      <c r="B21" s="82" t="s">
        <v>1295</v>
      </c>
      <c r="C21" s="69"/>
      <c r="D21" s="69"/>
      <c r="E21" s="69"/>
      <c r="F21" s="69"/>
      <c r="G21" s="69"/>
      <c r="H21" s="69"/>
      <c r="I21" s="69" t="s">
        <v>733</v>
      </c>
      <c r="J21" s="69"/>
      <c r="K21" s="69"/>
      <c r="L21" s="69"/>
      <c r="M21" s="69"/>
      <c r="N21" s="69"/>
      <c r="O21" s="64">
        <f t="shared" si="0"/>
        <v>0</v>
      </c>
      <c r="P21" s="65">
        <v>0</v>
      </c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</row>
    <row r="22" spans="1:83" s="60" customFormat="1" ht="37.5" customHeight="1" x14ac:dyDescent="0.25">
      <c r="A22" s="78" t="s">
        <v>1300</v>
      </c>
      <c r="B22" s="82">
        <v>3000000</v>
      </c>
      <c r="C22" s="69">
        <v>282550</v>
      </c>
      <c r="D22" s="69">
        <f>120000+350000</f>
        <v>470000</v>
      </c>
      <c r="E22" s="69">
        <v>120000</v>
      </c>
      <c r="F22" s="69">
        <f>58000+100000+50000+180000+12050</f>
        <v>400050</v>
      </c>
      <c r="G22" s="69">
        <f>223000+16900+35218+46000</f>
        <v>321118</v>
      </c>
      <c r="H22" s="69">
        <v>16900</v>
      </c>
      <c r="I22" s="69">
        <v>14000</v>
      </c>
      <c r="J22" s="80">
        <f>48000+5950+64000+216000</f>
        <v>333950</v>
      </c>
      <c r="K22" s="69">
        <f>737000+276000+343064</f>
        <v>1356064</v>
      </c>
      <c r="L22" s="69">
        <v>765000</v>
      </c>
      <c r="M22" s="69">
        <v>405340</v>
      </c>
      <c r="N22" s="69"/>
      <c r="O22" s="64">
        <f t="shared" si="0"/>
        <v>4484972</v>
      </c>
      <c r="P22" s="65">
        <f t="shared" si="1"/>
        <v>-1484972</v>
      </c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</row>
    <row r="23" spans="1:83" s="60" customFormat="1" ht="37.5" customHeight="1" x14ac:dyDescent="0.25">
      <c r="A23" s="79" t="s">
        <v>1283</v>
      </c>
      <c r="B23" s="82">
        <v>1000000</v>
      </c>
      <c r="C23" s="69"/>
      <c r="D23" s="69"/>
      <c r="E23" s="69"/>
      <c r="F23" s="69"/>
      <c r="G23" s="69"/>
      <c r="H23" s="69"/>
      <c r="I23" s="69">
        <v>800000</v>
      </c>
      <c r="J23" s="70"/>
      <c r="K23" s="69"/>
      <c r="L23" s="69"/>
      <c r="M23" s="69"/>
      <c r="N23" s="69"/>
      <c r="O23" s="64">
        <f t="shared" si="0"/>
        <v>800000</v>
      </c>
      <c r="P23" s="65">
        <f t="shared" si="1"/>
        <v>200000</v>
      </c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</row>
    <row r="24" spans="1:83" s="60" customFormat="1" ht="37.5" customHeight="1" x14ac:dyDescent="0.25">
      <c r="A24" s="79" t="s">
        <v>1275</v>
      </c>
      <c r="B24" s="82">
        <v>200000</v>
      </c>
      <c r="C24" s="69">
        <v>110000</v>
      </c>
      <c r="D24" s="69"/>
      <c r="E24" s="69"/>
      <c r="F24" s="69"/>
      <c r="G24" s="77"/>
      <c r="H24" s="69"/>
      <c r="I24" s="69"/>
      <c r="J24" s="69"/>
      <c r="K24" s="69"/>
      <c r="L24" s="69"/>
      <c r="M24" s="69"/>
      <c r="N24" s="69"/>
      <c r="O24" s="64">
        <f t="shared" si="0"/>
        <v>110000</v>
      </c>
      <c r="P24" s="65">
        <f t="shared" si="1"/>
        <v>90000</v>
      </c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</row>
    <row r="25" spans="1:83" s="60" customFormat="1" ht="34.5" customHeight="1" thickBot="1" x14ac:dyDescent="0.3">
      <c r="A25" s="76" t="s">
        <v>1292</v>
      </c>
      <c r="B25" s="71">
        <f t="shared" ref="B25:P25" si="4">SUM(B7:B24)</f>
        <v>78680000</v>
      </c>
      <c r="C25" s="71">
        <f t="shared" si="4"/>
        <v>971468</v>
      </c>
      <c r="D25" s="71">
        <f t="shared" si="4"/>
        <v>1973850</v>
      </c>
      <c r="E25" s="71">
        <f t="shared" si="4"/>
        <v>750000</v>
      </c>
      <c r="F25" s="71">
        <f t="shared" si="4"/>
        <v>640050</v>
      </c>
      <c r="G25" s="71">
        <f t="shared" si="4"/>
        <v>2310318</v>
      </c>
      <c r="H25" s="71">
        <f t="shared" si="4"/>
        <v>2031900</v>
      </c>
      <c r="I25" s="71">
        <f t="shared" si="4"/>
        <v>4193290</v>
      </c>
      <c r="J25" s="71">
        <f t="shared" si="4"/>
        <v>8443015</v>
      </c>
      <c r="K25" s="71">
        <f t="shared" si="4"/>
        <v>3303364</v>
      </c>
      <c r="L25" s="71">
        <f t="shared" si="4"/>
        <v>4878945</v>
      </c>
      <c r="M25" s="71">
        <f t="shared" si="4"/>
        <v>4053786</v>
      </c>
      <c r="N25" s="71">
        <f t="shared" si="4"/>
        <v>5097079</v>
      </c>
      <c r="O25" s="71">
        <f t="shared" si="4"/>
        <v>38647065</v>
      </c>
      <c r="P25" s="72">
        <f t="shared" si="4"/>
        <v>40032935</v>
      </c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</row>
    <row r="26" spans="1:83" s="46" customFormat="1" ht="7.5" customHeight="1" x14ac:dyDescent="0.25">
      <c r="A26" s="44"/>
      <c r="B26" s="39"/>
      <c r="C26" s="39"/>
      <c r="D26" s="39"/>
      <c r="E26" s="39"/>
      <c r="F26" s="39"/>
      <c r="G26" s="68"/>
      <c r="H26" s="39"/>
      <c r="I26" s="39"/>
      <c r="J26" s="39"/>
      <c r="K26" s="39"/>
      <c r="L26" s="39"/>
      <c r="M26" s="39"/>
      <c r="N26" s="39"/>
      <c r="O26" s="39"/>
      <c r="P26" s="39"/>
    </row>
    <row r="27" spans="1:83" s="25" customFormat="1" ht="15.75" x14ac:dyDescent="0.2">
      <c r="A27" s="33"/>
      <c r="B27" s="73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24"/>
      <c r="P27" s="24"/>
    </row>
  </sheetData>
  <sortState ref="A7:P24">
    <sortCondition ref="A7:A24"/>
  </sortState>
  <mergeCells count="9">
    <mergeCell ref="C4:G4"/>
    <mergeCell ref="I4:K4"/>
    <mergeCell ref="L4:M4"/>
    <mergeCell ref="N4:O4"/>
    <mergeCell ref="A1:P1"/>
    <mergeCell ref="C3:G3"/>
    <mergeCell ref="I3:K3"/>
    <mergeCell ref="L3:M3"/>
    <mergeCell ref="N3:O3"/>
  </mergeCells>
  <printOptions horizontalCentered="1"/>
  <pageMargins left="0.39370078740157483" right="0.98425196850393704" top="0.98425196850393704" bottom="0.39370078740157483" header="0.39370078740157483" footer="0.39370078740157483"/>
  <pageSetup scale="52" orientation="landscape" r:id="rId1"/>
  <headerFooter>
    <oddHeader>&amp;L&amp;G&amp;R&amp;"Arial,Negrita"&amp;14PRESUPUESTO
&amp;10CT-GER-FM07-V01
18/09/2018</oddHeader>
    <oddFooter>&amp;C&amp;N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E28"/>
  <sheetViews>
    <sheetView showGridLines="0" view="pageBreakPreview" topLeftCell="A10" zoomScale="80" zoomScaleNormal="70" zoomScaleSheetLayoutView="80" workbookViewId="0">
      <selection activeCell="K13" sqref="K13"/>
    </sheetView>
  </sheetViews>
  <sheetFormatPr baseColWidth="10" defaultRowHeight="15" x14ac:dyDescent="0.2"/>
  <cols>
    <col min="1" max="1" width="33.42578125" style="33" customWidth="1"/>
    <col min="2" max="2" width="19.140625" style="24" bestFit="1" customWidth="1"/>
    <col min="3" max="3" width="16" style="68" customWidth="1"/>
    <col min="4" max="4" width="14.5703125" style="68" bestFit="1" customWidth="1"/>
    <col min="5" max="5" width="13.42578125" style="68" bestFit="1" customWidth="1"/>
    <col min="6" max="6" width="14.5703125" style="68" bestFit="1" customWidth="1"/>
    <col min="7" max="9" width="13.42578125" style="68" bestFit="1" customWidth="1"/>
    <col min="10" max="10" width="14.85546875" style="68" bestFit="1" customWidth="1"/>
    <col min="11" max="11" width="13.42578125" style="68" bestFit="1" customWidth="1"/>
    <col min="12" max="12" width="14" style="68" customWidth="1"/>
    <col min="13" max="14" width="13.42578125" style="68" bestFit="1" customWidth="1"/>
    <col min="15" max="15" width="14.5703125" style="24" customWidth="1"/>
    <col min="16" max="16" width="16.42578125" style="24" customWidth="1"/>
    <col min="17" max="17" width="13.85546875" style="25" bestFit="1" customWidth="1"/>
    <col min="18" max="18" width="14" style="25" bestFit="1" customWidth="1"/>
    <col min="19" max="19" width="11.85546875" style="25" bestFit="1" customWidth="1"/>
    <col min="20" max="83" width="11.42578125" style="25"/>
    <col min="84" max="16384" width="11.42578125" style="26"/>
  </cols>
  <sheetData>
    <row r="1" spans="1:83" ht="25.5" customHeight="1" x14ac:dyDescent="0.2">
      <c r="A1" s="99" t="s">
        <v>1265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83" s="35" customFormat="1" ht="6.75" customHeight="1" x14ac:dyDescent="0.2">
      <c r="A2" s="4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83" s="35" customFormat="1" ht="32.25" customHeight="1" x14ac:dyDescent="0.2">
      <c r="A3" s="44"/>
      <c r="B3" s="53" t="s">
        <v>1259</v>
      </c>
      <c r="C3" s="106" t="s">
        <v>1266</v>
      </c>
      <c r="D3" s="106"/>
      <c r="E3" s="106"/>
      <c r="F3" s="106"/>
      <c r="G3" s="106"/>
      <c r="H3" s="51" t="s">
        <v>1261</v>
      </c>
      <c r="I3" s="106" t="s">
        <v>1267</v>
      </c>
      <c r="J3" s="106"/>
      <c r="K3" s="106"/>
      <c r="L3" s="104" t="s">
        <v>1264</v>
      </c>
      <c r="M3" s="104"/>
      <c r="N3" s="106">
        <v>120</v>
      </c>
      <c r="O3" s="108"/>
      <c r="P3" s="34"/>
    </row>
    <row r="4" spans="1:83" s="35" customFormat="1" ht="32.25" customHeight="1" x14ac:dyDescent="0.2">
      <c r="A4" s="44"/>
      <c r="B4" s="54" t="s">
        <v>1294</v>
      </c>
      <c r="C4" s="107" t="s">
        <v>1268</v>
      </c>
      <c r="D4" s="107"/>
      <c r="E4" s="107"/>
      <c r="F4" s="107"/>
      <c r="G4" s="107"/>
      <c r="H4" s="52" t="s">
        <v>1262</v>
      </c>
      <c r="I4" s="107">
        <v>2021</v>
      </c>
      <c r="J4" s="107"/>
      <c r="K4" s="107"/>
      <c r="L4" s="105" t="s">
        <v>1263</v>
      </c>
      <c r="M4" s="105"/>
      <c r="N4" s="114">
        <v>44377</v>
      </c>
      <c r="O4" s="110"/>
      <c r="P4" s="34"/>
    </row>
    <row r="5" spans="1:83" s="35" customFormat="1" ht="9" customHeight="1" x14ac:dyDescent="0.2">
      <c r="A5" s="4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83" ht="50.25" customHeight="1" x14ac:dyDescent="0.2">
      <c r="A6" s="74" t="s">
        <v>85</v>
      </c>
      <c r="B6" s="75" t="s">
        <v>1241</v>
      </c>
      <c r="C6" s="66" t="s">
        <v>1289</v>
      </c>
      <c r="D6" s="66" t="s">
        <v>1247</v>
      </c>
      <c r="E6" s="66" t="s">
        <v>1248</v>
      </c>
      <c r="F6" s="66" t="s">
        <v>1249</v>
      </c>
      <c r="G6" s="66" t="s">
        <v>1250</v>
      </c>
      <c r="H6" s="66" t="s">
        <v>1251</v>
      </c>
      <c r="I6" s="66" t="s">
        <v>1252</v>
      </c>
      <c r="J6" s="66" t="s">
        <v>1253</v>
      </c>
      <c r="K6" s="66" t="s">
        <v>1254</v>
      </c>
      <c r="L6" s="66" t="s">
        <v>1255</v>
      </c>
      <c r="M6" s="66" t="s">
        <v>1256</v>
      </c>
      <c r="N6" s="66" t="s">
        <v>1246</v>
      </c>
      <c r="O6" s="66" t="s">
        <v>1257</v>
      </c>
      <c r="P6" s="67" t="s">
        <v>1258</v>
      </c>
    </row>
    <row r="7" spans="1:83" s="60" customFormat="1" ht="27" customHeight="1" x14ac:dyDescent="0.25">
      <c r="A7" s="78" t="s">
        <v>1281</v>
      </c>
      <c r="B7" s="81">
        <v>1500000</v>
      </c>
      <c r="C7" s="69"/>
      <c r="D7" s="69"/>
      <c r="E7" s="69"/>
      <c r="F7" s="69"/>
      <c r="G7" s="69"/>
      <c r="H7" s="69"/>
      <c r="I7" s="69"/>
      <c r="J7" s="69"/>
      <c r="K7" s="69"/>
      <c r="L7" s="69">
        <v>1500000</v>
      </c>
      <c r="M7" s="69"/>
      <c r="N7" s="69"/>
      <c r="O7" s="64">
        <f t="shared" ref="O7:O24" si="0">SUM(C7:N7)</f>
        <v>1500000</v>
      </c>
      <c r="P7" s="65">
        <f t="shared" ref="P7:P24" si="1">+B7-O7</f>
        <v>0</v>
      </c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</row>
    <row r="8" spans="1:83" s="60" customFormat="1" ht="27" customHeight="1" x14ac:dyDescent="0.25">
      <c r="A8" s="78" t="s">
        <v>1273</v>
      </c>
      <c r="B8" s="82">
        <v>8000000</v>
      </c>
      <c r="C8" s="69">
        <v>8000000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4">
        <f t="shared" si="0"/>
        <v>8000000</v>
      </c>
      <c r="P8" s="65">
        <f t="shared" si="1"/>
        <v>0</v>
      </c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</row>
    <row r="9" spans="1:83" s="60" customFormat="1" ht="27" customHeight="1" x14ac:dyDescent="0.25">
      <c r="A9" s="78" t="s">
        <v>1272</v>
      </c>
      <c r="B9" s="82">
        <v>2500000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4">
        <f t="shared" si="0"/>
        <v>0</v>
      </c>
      <c r="P9" s="65">
        <f t="shared" si="1"/>
        <v>2500000</v>
      </c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</row>
    <row r="10" spans="1:83" s="60" customFormat="1" ht="36" customHeight="1" x14ac:dyDescent="0.25">
      <c r="A10" s="78" t="s">
        <v>1276</v>
      </c>
      <c r="B10" s="82">
        <v>300000</v>
      </c>
      <c r="C10" s="70"/>
      <c r="D10" s="69"/>
      <c r="E10" s="70"/>
      <c r="F10" s="70"/>
      <c r="G10" s="69"/>
      <c r="H10" s="70"/>
      <c r="I10" s="69" t="s">
        <v>733</v>
      </c>
      <c r="J10" s="69"/>
      <c r="K10" s="69"/>
      <c r="L10" s="69"/>
      <c r="M10" s="69"/>
      <c r="N10" s="69"/>
      <c r="O10" s="64">
        <f t="shared" si="0"/>
        <v>0</v>
      </c>
      <c r="P10" s="65">
        <f t="shared" si="1"/>
        <v>300000</v>
      </c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</row>
    <row r="11" spans="1:83" s="60" customFormat="1" ht="51.75" customHeight="1" x14ac:dyDescent="0.25">
      <c r="A11" s="78" t="s">
        <v>1284</v>
      </c>
      <c r="B11" s="82">
        <v>2000000</v>
      </c>
      <c r="C11" s="69"/>
      <c r="D11" s="69"/>
      <c r="E11" s="69"/>
      <c r="F11" s="69">
        <v>1000000</v>
      </c>
      <c r="G11" s="69"/>
      <c r="H11" s="69"/>
      <c r="I11" s="69"/>
      <c r="J11" s="69"/>
      <c r="K11" s="69">
        <v>360000</v>
      </c>
      <c r="L11" s="69"/>
      <c r="M11" s="69"/>
      <c r="N11" s="69"/>
      <c r="O11" s="64">
        <f t="shared" si="0"/>
        <v>1360000</v>
      </c>
      <c r="P11" s="65">
        <f t="shared" si="1"/>
        <v>640000</v>
      </c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</row>
    <row r="12" spans="1:83" s="60" customFormat="1" ht="27" customHeight="1" x14ac:dyDescent="0.25">
      <c r="A12" s="78" t="s">
        <v>1297</v>
      </c>
      <c r="B12" s="82">
        <v>600000</v>
      </c>
      <c r="C12" s="69"/>
      <c r="D12" s="69"/>
      <c r="E12" s="69">
        <v>150000</v>
      </c>
      <c r="F12" s="69"/>
      <c r="G12" s="69"/>
      <c r="H12" s="69"/>
      <c r="I12" s="69"/>
      <c r="J12" s="69"/>
      <c r="K12" s="69">
        <v>150000</v>
      </c>
      <c r="L12" s="69"/>
      <c r="M12" s="69"/>
      <c r="N12" s="69"/>
      <c r="O12" s="64">
        <f t="shared" si="0"/>
        <v>300000</v>
      </c>
      <c r="P12" s="65">
        <f t="shared" si="1"/>
        <v>300000</v>
      </c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</row>
    <row r="13" spans="1:83" s="60" customFormat="1" ht="54.75" customHeight="1" x14ac:dyDescent="0.25">
      <c r="A13" s="78" t="s">
        <v>1285</v>
      </c>
      <c r="B13" s="82">
        <v>500000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4">
        <f t="shared" si="0"/>
        <v>0</v>
      </c>
      <c r="P13" s="65">
        <f t="shared" si="1"/>
        <v>500000</v>
      </c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</row>
    <row r="14" spans="1:83" s="60" customFormat="1" ht="27" customHeight="1" x14ac:dyDescent="0.25">
      <c r="A14" s="78" t="s">
        <v>1299</v>
      </c>
      <c r="B14" s="82">
        <v>2500000</v>
      </c>
      <c r="C14" s="69"/>
      <c r="D14" s="69"/>
      <c r="E14" s="69"/>
      <c r="F14" s="69"/>
      <c r="G14" s="84"/>
      <c r="H14" s="69">
        <v>711000</v>
      </c>
      <c r="I14" s="69"/>
      <c r="J14" s="69"/>
      <c r="K14" s="69">
        <v>988000</v>
      </c>
      <c r="L14" s="69"/>
      <c r="M14" s="69"/>
      <c r="N14" s="69"/>
      <c r="O14" s="64">
        <f t="shared" si="0"/>
        <v>1699000</v>
      </c>
      <c r="P14" s="65">
        <f t="shared" si="1"/>
        <v>801000</v>
      </c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</row>
    <row r="15" spans="1:83" s="60" customFormat="1" ht="54" customHeight="1" x14ac:dyDescent="0.25">
      <c r="A15" s="78" t="s">
        <v>1277</v>
      </c>
      <c r="B15" s="82">
        <v>1000000</v>
      </c>
      <c r="C15" s="69"/>
      <c r="D15" s="69">
        <v>30000</v>
      </c>
      <c r="E15" s="69"/>
      <c r="F15" s="69"/>
      <c r="G15" s="69"/>
      <c r="H15" s="69"/>
      <c r="I15" s="69">
        <v>98000</v>
      </c>
      <c r="J15" s="69"/>
      <c r="K15" s="69">
        <v>98000</v>
      </c>
      <c r="L15" s="69">
        <v>106000</v>
      </c>
      <c r="M15" s="69"/>
      <c r="N15" s="69"/>
      <c r="O15" s="64">
        <f t="shared" si="0"/>
        <v>332000</v>
      </c>
      <c r="P15" s="65">
        <f t="shared" si="1"/>
        <v>668000</v>
      </c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</row>
    <row r="16" spans="1:83" s="60" customFormat="1" ht="27" customHeight="1" x14ac:dyDescent="0.25">
      <c r="A16" s="78" t="s">
        <v>1290</v>
      </c>
      <c r="B16" s="82">
        <v>500000</v>
      </c>
      <c r="C16" s="69"/>
      <c r="D16" s="69"/>
      <c r="E16" s="69"/>
      <c r="F16" s="69"/>
      <c r="G16" s="69"/>
      <c r="H16" s="69"/>
      <c r="I16" s="69">
        <v>150000</v>
      </c>
      <c r="J16" s="69"/>
      <c r="K16" s="69"/>
      <c r="L16" s="69"/>
      <c r="M16" s="69"/>
      <c r="N16" s="69"/>
      <c r="O16" s="64">
        <f t="shared" si="0"/>
        <v>150000</v>
      </c>
      <c r="P16" s="65">
        <f t="shared" si="1"/>
        <v>350000</v>
      </c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</row>
    <row r="17" spans="1:83" s="60" customFormat="1" ht="27" customHeight="1" x14ac:dyDescent="0.25">
      <c r="A17" s="78" t="s">
        <v>1282</v>
      </c>
      <c r="B17" s="82">
        <v>1000000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4">
        <f t="shared" si="0"/>
        <v>0</v>
      </c>
      <c r="P17" s="65">
        <f t="shared" si="1"/>
        <v>1000000</v>
      </c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</row>
    <row r="18" spans="1:83" s="60" customFormat="1" ht="69.75" customHeight="1" x14ac:dyDescent="0.25">
      <c r="A18" s="78" t="s">
        <v>1301</v>
      </c>
      <c r="B18" s="82">
        <v>3000000</v>
      </c>
      <c r="C18" s="69"/>
      <c r="D18" s="69"/>
      <c r="E18" s="69"/>
      <c r="F18" s="69"/>
      <c r="G18" s="69"/>
      <c r="H18" s="69">
        <v>444000</v>
      </c>
      <c r="I18" s="69"/>
      <c r="J18" s="69"/>
      <c r="K18" s="69"/>
      <c r="L18" s="69">
        <v>1700000</v>
      </c>
      <c r="M18" s="69"/>
      <c r="N18" s="69">
        <v>520140</v>
      </c>
      <c r="O18" s="64">
        <f t="shared" si="0"/>
        <v>2664140</v>
      </c>
      <c r="P18" s="65">
        <f t="shared" si="1"/>
        <v>335860</v>
      </c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</row>
    <row r="19" spans="1:83" s="60" customFormat="1" ht="27" customHeight="1" x14ac:dyDescent="0.25">
      <c r="A19" s="78" t="s">
        <v>1287</v>
      </c>
      <c r="B19" s="83">
        <v>3000000</v>
      </c>
      <c r="C19" s="70"/>
      <c r="D19" s="70">
        <v>70000</v>
      </c>
      <c r="E19" s="70"/>
      <c r="F19" s="70">
        <v>70000</v>
      </c>
      <c r="G19" s="70"/>
      <c r="H19" s="70">
        <v>70000</v>
      </c>
      <c r="I19" s="70"/>
      <c r="J19" s="70">
        <v>70000</v>
      </c>
      <c r="K19" s="70"/>
      <c r="L19" s="70">
        <v>70000</v>
      </c>
      <c r="M19" s="70">
        <v>70000</v>
      </c>
      <c r="N19" s="70"/>
      <c r="O19" s="64">
        <f t="shared" si="0"/>
        <v>420000</v>
      </c>
      <c r="P19" s="65">
        <f t="shared" si="1"/>
        <v>2580000</v>
      </c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</row>
    <row r="20" spans="1:83" s="60" customFormat="1" ht="27" customHeight="1" x14ac:dyDescent="0.25">
      <c r="A20" s="78" t="s">
        <v>1298</v>
      </c>
      <c r="B20" s="83">
        <v>60000000</v>
      </c>
      <c r="C20" s="70">
        <v>7500000</v>
      </c>
      <c r="D20" s="70">
        <v>5300000</v>
      </c>
      <c r="E20" s="70">
        <v>3500000</v>
      </c>
      <c r="F20" s="70">
        <v>4800000</v>
      </c>
      <c r="G20" s="70">
        <v>5600000</v>
      </c>
      <c r="H20" s="70">
        <v>3750000</v>
      </c>
      <c r="I20" s="70">
        <v>4300000</v>
      </c>
      <c r="J20" s="70">
        <v>3900000</v>
      </c>
      <c r="K20" s="70">
        <v>2800000</v>
      </c>
      <c r="L20" s="70">
        <v>1970000</v>
      </c>
      <c r="M20" s="70">
        <v>4900000</v>
      </c>
      <c r="N20" s="70">
        <v>5950000</v>
      </c>
      <c r="O20" s="64">
        <f t="shared" si="0"/>
        <v>54270000</v>
      </c>
      <c r="P20" s="65">
        <f t="shared" si="1"/>
        <v>5730000</v>
      </c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</row>
    <row r="21" spans="1:83" s="60" customFormat="1" ht="27" customHeight="1" x14ac:dyDescent="0.25">
      <c r="A21" s="78" t="s">
        <v>1296</v>
      </c>
      <c r="B21" s="82">
        <v>800000</v>
      </c>
      <c r="C21" s="111" t="s">
        <v>733</v>
      </c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3"/>
      <c r="O21" s="64">
        <f t="shared" si="0"/>
        <v>0</v>
      </c>
      <c r="P21" s="65">
        <v>1000000</v>
      </c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</row>
    <row r="22" spans="1:83" s="60" customFormat="1" ht="37.5" customHeight="1" x14ac:dyDescent="0.25">
      <c r="A22" s="78" t="s">
        <v>1300</v>
      </c>
      <c r="B22" s="82">
        <v>12000000</v>
      </c>
      <c r="C22" s="69">
        <v>510500</v>
      </c>
      <c r="D22" s="69">
        <v>1205250</v>
      </c>
      <c r="E22" s="69">
        <v>510500</v>
      </c>
      <c r="F22" s="69">
        <v>1715750</v>
      </c>
      <c r="G22" s="69">
        <v>698000</v>
      </c>
      <c r="H22" s="69">
        <v>1510000</v>
      </c>
      <c r="I22" s="69">
        <v>715750</v>
      </c>
      <c r="J22" s="80">
        <v>1450000</v>
      </c>
      <c r="K22" s="69">
        <v>571000</v>
      </c>
      <c r="L22" s="69">
        <v>510500</v>
      </c>
      <c r="M22" s="69">
        <v>1510500</v>
      </c>
      <c r="N22" s="69">
        <v>305250</v>
      </c>
      <c r="O22" s="64">
        <f t="shared" si="0"/>
        <v>11213000</v>
      </c>
      <c r="P22" s="65">
        <f t="shared" si="1"/>
        <v>787000</v>
      </c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</row>
    <row r="23" spans="1:83" s="60" customFormat="1" ht="37.5" customHeight="1" x14ac:dyDescent="0.25">
      <c r="A23" s="79" t="s">
        <v>1283</v>
      </c>
      <c r="B23" s="82">
        <v>500000</v>
      </c>
      <c r="C23" s="111" t="s">
        <v>733</v>
      </c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3"/>
      <c r="O23" s="64">
        <f t="shared" si="0"/>
        <v>0</v>
      </c>
      <c r="P23" s="65">
        <f t="shared" si="1"/>
        <v>500000</v>
      </c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</row>
    <row r="24" spans="1:83" s="60" customFormat="1" ht="27" customHeight="1" x14ac:dyDescent="0.25">
      <c r="A24" s="79" t="s">
        <v>1275</v>
      </c>
      <c r="B24" s="82">
        <v>200000</v>
      </c>
      <c r="C24" s="69"/>
      <c r="D24" s="69"/>
      <c r="E24" s="69">
        <v>60000</v>
      </c>
      <c r="F24" s="69">
        <v>100000</v>
      </c>
      <c r="G24" s="77"/>
      <c r="H24" s="69"/>
      <c r="I24" s="69"/>
      <c r="J24" s="69"/>
      <c r="K24" s="69"/>
      <c r="L24" s="69"/>
      <c r="M24" s="69"/>
      <c r="N24" s="69"/>
      <c r="O24" s="64">
        <f t="shared" si="0"/>
        <v>160000</v>
      </c>
      <c r="P24" s="65">
        <f t="shared" si="1"/>
        <v>40000</v>
      </c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</row>
    <row r="25" spans="1:83" s="60" customFormat="1" ht="34.5" customHeight="1" thickBot="1" x14ac:dyDescent="0.3">
      <c r="A25" s="76" t="s">
        <v>1292</v>
      </c>
      <c r="B25" s="71">
        <f>SUM(B7:B24)</f>
        <v>99900000</v>
      </c>
      <c r="C25" s="71">
        <f t="shared" ref="C25:O25" si="2">SUM(C7:C24)</f>
        <v>16010500</v>
      </c>
      <c r="D25" s="71">
        <f t="shared" si="2"/>
        <v>6605250</v>
      </c>
      <c r="E25" s="71">
        <f t="shared" si="2"/>
        <v>4220500</v>
      </c>
      <c r="F25" s="71">
        <f t="shared" si="2"/>
        <v>7685750</v>
      </c>
      <c r="G25" s="71">
        <f t="shared" si="2"/>
        <v>6298000</v>
      </c>
      <c r="H25" s="71">
        <f t="shared" si="2"/>
        <v>6485000</v>
      </c>
      <c r="I25" s="71">
        <f t="shared" si="2"/>
        <v>5263750</v>
      </c>
      <c r="J25" s="71">
        <f t="shared" si="2"/>
        <v>5420000</v>
      </c>
      <c r="K25" s="71">
        <f t="shared" si="2"/>
        <v>4967000</v>
      </c>
      <c r="L25" s="71">
        <f t="shared" si="2"/>
        <v>5856500</v>
      </c>
      <c r="M25" s="71">
        <f t="shared" si="2"/>
        <v>6480500</v>
      </c>
      <c r="N25" s="71">
        <f t="shared" si="2"/>
        <v>6775390</v>
      </c>
      <c r="O25" s="71">
        <f t="shared" si="2"/>
        <v>82068140</v>
      </c>
      <c r="P25" s="72">
        <f>SUM(P7:P24)</f>
        <v>18031860</v>
      </c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</row>
    <row r="26" spans="1:83" s="46" customFormat="1" ht="7.5" customHeight="1" x14ac:dyDescent="0.25">
      <c r="A26" s="44"/>
      <c r="B26" s="39"/>
      <c r="C26" s="39"/>
      <c r="D26" s="39"/>
      <c r="E26" s="39"/>
      <c r="F26" s="39"/>
      <c r="G26" s="68"/>
      <c r="H26" s="39"/>
      <c r="I26" s="39"/>
      <c r="J26" s="39"/>
      <c r="K26" s="39"/>
      <c r="L26" s="39"/>
      <c r="M26" s="39"/>
      <c r="N26" s="39"/>
      <c r="O26" s="39"/>
      <c r="P26" s="39"/>
    </row>
    <row r="27" spans="1:83" ht="15" customHeight="1" x14ac:dyDescent="0.2">
      <c r="B27" s="116" t="s">
        <v>1302</v>
      </c>
      <c r="C27" s="116"/>
      <c r="D27" s="116"/>
      <c r="E27" s="116"/>
      <c r="F27" s="116" t="s">
        <v>1303</v>
      </c>
      <c r="G27" s="116"/>
      <c r="H27" s="116"/>
      <c r="I27" s="116"/>
      <c r="J27" s="116"/>
      <c r="K27" s="116" t="s">
        <v>1304</v>
      </c>
      <c r="L27" s="116"/>
      <c r="M27" s="116"/>
      <c r="N27" s="116"/>
    </row>
    <row r="28" spans="1:83" ht="69" customHeight="1" x14ac:dyDescent="0.2">
      <c r="B28" s="115" t="s">
        <v>1309</v>
      </c>
      <c r="C28" s="115"/>
      <c r="D28" s="115"/>
      <c r="E28" s="115"/>
      <c r="F28" s="115" t="s">
        <v>1310</v>
      </c>
      <c r="G28" s="115"/>
      <c r="H28" s="115"/>
      <c r="I28" s="115"/>
      <c r="J28" s="115"/>
      <c r="K28" s="115" t="s">
        <v>1311</v>
      </c>
      <c r="L28" s="115"/>
      <c r="M28" s="115"/>
      <c r="N28" s="115"/>
    </row>
  </sheetData>
  <mergeCells count="17">
    <mergeCell ref="C23:N23"/>
    <mergeCell ref="C21:N21"/>
    <mergeCell ref="C4:G4"/>
    <mergeCell ref="I4:K4"/>
    <mergeCell ref="L4:M4"/>
    <mergeCell ref="N4:O4"/>
    <mergeCell ref="A1:P1"/>
    <mergeCell ref="C3:G3"/>
    <mergeCell ref="I3:K3"/>
    <mergeCell ref="L3:M3"/>
    <mergeCell ref="N3:O3"/>
    <mergeCell ref="B28:E28"/>
    <mergeCell ref="B27:E27"/>
    <mergeCell ref="F28:J28"/>
    <mergeCell ref="F27:J27"/>
    <mergeCell ref="K28:N28"/>
    <mergeCell ref="K27:N27"/>
  </mergeCells>
  <printOptions horizontalCentered="1"/>
  <pageMargins left="0.39370078740157483" right="0.98425196850393704" top="1.1200000000000001" bottom="0.39370078740157483" header="0.63" footer="0.39370078740157483"/>
  <pageSetup scale="48" orientation="landscape" r:id="rId1"/>
  <headerFooter>
    <oddHeader>&amp;L&amp;G&amp;R&amp;"Arial,Negrita"&amp;14PRESUPUESTO
&amp;10CT-GER-FM07-V01
18/09/2018</oddHeader>
    <oddFooter>&amp;C&amp;N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BCFC6-A3D8-465C-808B-308AECC36CA9}">
  <sheetPr>
    <pageSetUpPr fitToPage="1"/>
  </sheetPr>
  <dimension ref="A1:CE28"/>
  <sheetViews>
    <sheetView showGridLines="0" view="pageBreakPreview" topLeftCell="A3" zoomScale="80" zoomScaleNormal="70" zoomScaleSheetLayoutView="80" workbookViewId="0">
      <selection activeCell="K13" sqref="K13"/>
    </sheetView>
  </sheetViews>
  <sheetFormatPr baseColWidth="10" defaultRowHeight="15" x14ac:dyDescent="0.2"/>
  <cols>
    <col min="1" max="1" width="33.42578125" style="33" customWidth="1"/>
    <col min="2" max="2" width="19.140625" style="24" bestFit="1" customWidth="1"/>
    <col min="3" max="3" width="14.5703125" style="68" bestFit="1" customWidth="1"/>
    <col min="4" max="4" width="13.42578125" style="68" bestFit="1" customWidth="1"/>
    <col min="5" max="5" width="14.5703125" style="68" bestFit="1" customWidth="1"/>
    <col min="6" max="6" width="13.42578125" style="68" bestFit="1" customWidth="1"/>
    <col min="7" max="7" width="11.42578125" style="68" bestFit="1" customWidth="1"/>
    <col min="8" max="8" width="12.5703125" style="68" customWidth="1"/>
    <col min="9" max="9" width="14.5703125" style="68" bestFit="1" customWidth="1"/>
    <col min="10" max="14" width="13.42578125" style="68" bestFit="1" customWidth="1"/>
    <col min="15" max="15" width="14.5703125" style="24" bestFit="1" customWidth="1"/>
    <col min="16" max="16" width="15.28515625" style="24" bestFit="1" customWidth="1"/>
    <col min="17" max="17" width="13.85546875" style="25" bestFit="1" customWidth="1"/>
    <col min="18" max="18" width="14" style="25" bestFit="1" customWidth="1"/>
    <col min="19" max="19" width="11.85546875" style="25" bestFit="1" customWidth="1"/>
    <col min="20" max="20" width="34.7109375" style="25" customWidth="1"/>
    <col min="21" max="83" width="11.42578125" style="25"/>
    <col min="84" max="16384" width="11.42578125" style="26"/>
  </cols>
  <sheetData>
    <row r="1" spans="1:83" ht="25.5" customHeight="1" x14ac:dyDescent="0.2">
      <c r="A1" s="99" t="s">
        <v>1265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83" s="35" customFormat="1" ht="6.75" customHeight="1" x14ac:dyDescent="0.2">
      <c r="A2" s="4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83" s="35" customFormat="1" ht="32.25" customHeight="1" x14ac:dyDescent="0.2">
      <c r="A3" s="44"/>
      <c r="B3" s="53" t="s">
        <v>1259</v>
      </c>
      <c r="C3" s="106" t="s">
        <v>1266</v>
      </c>
      <c r="D3" s="106"/>
      <c r="E3" s="106"/>
      <c r="F3" s="106"/>
      <c r="G3" s="106"/>
      <c r="H3" s="51" t="s">
        <v>1261</v>
      </c>
      <c r="I3" s="106" t="s">
        <v>1267</v>
      </c>
      <c r="J3" s="106"/>
      <c r="K3" s="106"/>
      <c r="L3" s="104" t="s">
        <v>1264</v>
      </c>
      <c r="M3" s="104"/>
      <c r="N3" s="106">
        <v>130</v>
      </c>
      <c r="O3" s="108"/>
      <c r="P3" s="34"/>
    </row>
    <row r="4" spans="1:83" s="35" customFormat="1" ht="32.25" customHeight="1" x14ac:dyDescent="0.2">
      <c r="A4" s="44"/>
      <c r="B4" s="54" t="s">
        <v>1294</v>
      </c>
      <c r="C4" s="107" t="s">
        <v>1268</v>
      </c>
      <c r="D4" s="107"/>
      <c r="E4" s="107"/>
      <c r="F4" s="107"/>
      <c r="G4" s="107"/>
      <c r="H4" s="52" t="s">
        <v>1262</v>
      </c>
      <c r="I4" s="107">
        <v>2022</v>
      </c>
      <c r="J4" s="107"/>
      <c r="K4" s="107"/>
      <c r="L4" s="105" t="s">
        <v>1263</v>
      </c>
      <c r="M4" s="105"/>
      <c r="N4" s="114">
        <v>44693</v>
      </c>
      <c r="O4" s="110"/>
      <c r="P4" s="34"/>
    </row>
    <row r="5" spans="1:83" s="35" customFormat="1" ht="9" customHeight="1" x14ac:dyDescent="0.2">
      <c r="A5" s="4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83" ht="50.25" customHeight="1" x14ac:dyDescent="0.2">
      <c r="A6" s="74" t="s">
        <v>85</v>
      </c>
      <c r="B6" s="75" t="s">
        <v>1241</v>
      </c>
      <c r="C6" s="66" t="s">
        <v>1289</v>
      </c>
      <c r="D6" s="66" t="s">
        <v>1247</v>
      </c>
      <c r="E6" s="66" t="s">
        <v>1248</v>
      </c>
      <c r="F6" s="66" t="s">
        <v>1249</v>
      </c>
      <c r="G6" s="66" t="s">
        <v>1250</v>
      </c>
      <c r="H6" s="66" t="s">
        <v>1251</v>
      </c>
      <c r="I6" s="66" t="s">
        <v>1252</v>
      </c>
      <c r="J6" s="66" t="s">
        <v>1253</v>
      </c>
      <c r="K6" s="66" t="s">
        <v>1254</v>
      </c>
      <c r="L6" s="66" t="s">
        <v>1255</v>
      </c>
      <c r="M6" s="66" t="s">
        <v>1256</v>
      </c>
      <c r="N6" s="66" t="s">
        <v>1246</v>
      </c>
      <c r="O6" s="66" t="s">
        <v>1257</v>
      </c>
      <c r="P6" s="85" t="s">
        <v>1258</v>
      </c>
    </row>
    <row r="7" spans="1:83" s="60" customFormat="1" ht="27" customHeight="1" x14ac:dyDescent="0.25">
      <c r="A7" s="78" t="s">
        <v>1281</v>
      </c>
      <c r="B7" s="81">
        <v>1500000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4">
        <f t="shared" ref="O7:O24" si="0">SUM(C7:N7)</f>
        <v>0</v>
      </c>
      <c r="P7" s="65">
        <f t="shared" ref="P7:P24" si="1">+B7-O7</f>
        <v>1500000</v>
      </c>
      <c r="Q7" s="59"/>
      <c r="R7" s="59"/>
      <c r="S7" s="59"/>
      <c r="T7" s="88" t="s">
        <v>1275</v>
      </c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</row>
    <row r="8" spans="1:83" s="60" customFormat="1" ht="27" customHeight="1" x14ac:dyDescent="0.25">
      <c r="A8" s="78" t="s">
        <v>1305</v>
      </c>
      <c r="B8" s="82">
        <v>0</v>
      </c>
      <c r="C8" s="111" t="s">
        <v>1306</v>
      </c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3"/>
      <c r="O8" s="64">
        <f t="shared" si="0"/>
        <v>0</v>
      </c>
      <c r="P8" s="65">
        <f t="shared" si="1"/>
        <v>0</v>
      </c>
      <c r="Q8" s="59"/>
      <c r="R8" s="59"/>
      <c r="S8" s="59"/>
      <c r="T8" s="88" t="s">
        <v>1313</v>
      </c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</row>
    <row r="9" spans="1:83" s="60" customFormat="1" ht="27" customHeight="1" x14ac:dyDescent="0.25">
      <c r="A9" s="78" t="s">
        <v>1272</v>
      </c>
      <c r="B9" s="82">
        <v>2000000</v>
      </c>
      <c r="C9" s="69">
        <v>1200000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4">
        <f t="shared" si="0"/>
        <v>1200000</v>
      </c>
      <c r="P9" s="65">
        <f t="shared" si="1"/>
        <v>800000</v>
      </c>
      <c r="Q9" s="59"/>
      <c r="R9" s="59"/>
      <c r="S9" s="59"/>
      <c r="T9" s="88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</row>
    <row r="10" spans="1:83" s="60" customFormat="1" ht="36" customHeight="1" x14ac:dyDescent="0.25">
      <c r="A10" s="78" t="s">
        <v>1276</v>
      </c>
      <c r="B10" s="82">
        <v>3000000</v>
      </c>
      <c r="C10" s="70"/>
      <c r="D10" s="69"/>
      <c r="E10" s="70">
        <v>2494021</v>
      </c>
      <c r="F10" s="70"/>
      <c r="G10" s="69"/>
      <c r="H10" s="70"/>
      <c r="I10" s="69"/>
      <c r="J10" s="69"/>
      <c r="K10" s="69"/>
      <c r="L10" s="69"/>
      <c r="M10" s="69"/>
      <c r="N10" s="69"/>
      <c r="O10" s="64">
        <f t="shared" si="0"/>
        <v>2494021</v>
      </c>
      <c r="P10" s="65">
        <f t="shared" si="1"/>
        <v>505979</v>
      </c>
      <c r="Q10" s="59"/>
      <c r="R10" s="59"/>
      <c r="S10" s="59"/>
      <c r="T10" s="88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</row>
    <row r="11" spans="1:83" s="60" customFormat="1" ht="51.75" customHeight="1" x14ac:dyDescent="0.25">
      <c r="A11" s="78" t="s">
        <v>1284</v>
      </c>
      <c r="B11" s="82">
        <v>8000000</v>
      </c>
      <c r="C11" s="69">
        <v>4800000</v>
      </c>
      <c r="D11" s="69"/>
      <c r="E11" s="69"/>
      <c r="F11" s="69">
        <v>1600000</v>
      </c>
      <c r="G11" s="69"/>
      <c r="H11" s="69">
        <v>800000</v>
      </c>
      <c r="I11" s="69">
        <v>800000</v>
      </c>
      <c r="J11" s="69">
        <v>800000</v>
      </c>
      <c r="K11" s="69">
        <v>800000</v>
      </c>
      <c r="L11" s="69">
        <v>800000</v>
      </c>
      <c r="M11" s="69">
        <v>800000</v>
      </c>
      <c r="N11" s="69">
        <v>800000</v>
      </c>
      <c r="O11" s="64">
        <f t="shared" si="0"/>
        <v>12000000</v>
      </c>
      <c r="P11" s="65">
        <f t="shared" si="1"/>
        <v>-4000000</v>
      </c>
      <c r="Q11" s="59"/>
      <c r="R11" s="59"/>
      <c r="S11" s="59"/>
      <c r="T11" s="88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</row>
    <row r="12" spans="1:83" s="60" customFormat="1" ht="27" customHeight="1" x14ac:dyDescent="0.25">
      <c r="A12" s="78" t="s">
        <v>1297</v>
      </c>
      <c r="B12" s="82">
        <v>600000</v>
      </c>
      <c r="C12" s="69"/>
      <c r="D12" s="69"/>
      <c r="E12" s="69"/>
      <c r="F12" s="69"/>
      <c r="G12" s="69">
        <v>150000</v>
      </c>
      <c r="H12" s="69"/>
      <c r="I12" s="69"/>
      <c r="J12" s="69"/>
      <c r="K12" s="69"/>
      <c r="L12" s="69"/>
      <c r="M12" s="69"/>
      <c r="N12" s="69"/>
      <c r="O12" s="64">
        <f t="shared" si="0"/>
        <v>150000</v>
      </c>
      <c r="P12" s="65">
        <f t="shared" si="1"/>
        <v>450000</v>
      </c>
      <c r="Q12" s="59"/>
      <c r="R12" s="59"/>
      <c r="S12" s="59"/>
      <c r="T12" s="88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</row>
    <row r="13" spans="1:83" s="60" customFormat="1" ht="54.75" customHeight="1" x14ac:dyDescent="0.25">
      <c r="A13" s="78" t="s">
        <v>1285</v>
      </c>
      <c r="B13" s="82">
        <v>500000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4">
        <f t="shared" si="0"/>
        <v>0</v>
      </c>
      <c r="P13" s="65">
        <f t="shared" si="1"/>
        <v>500000</v>
      </c>
      <c r="Q13" s="59"/>
      <c r="R13" s="59"/>
      <c r="S13" s="59"/>
      <c r="T13" s="88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</row>
    <row r="14" spans="1:83" s="60" customFormat="1" ht="27" customHeight="1" x14ac:dyDescent="0.25">
      <c r="A14" s="78" t="s">
        <v>1299</v>
      </c>
      <c r="B14" s="82">
        <v>2800000</v>
      </c>
      <c r="C14" s="69"/>
      <c r="D14" s="69">
        <v>2695000</v>
      </c>
      <c r="E14" s="69"/>
      <c r="F14" s="69"/>
      <c r="G14" s="84"/>
      <c r="H14" s="69"/>
      <c r="I14" s="69"/>
      <c r="J14" s="69"/>
      <c r="K14" s="69"/>
      <c r="L14" s="69"/>
      <c r="M14" s="69"/>
      <c r="N14" s="69"/>
      <c r="O14" s="64">
        <f t="shared" si="0"/>
        <v>2695000</v>
      </c>
      <c r="P14" s="65">
        <f t="shared" si="1"/>
        <v>105000</v>
      </c>
      <c r="Q14" s="59"/>
      <c r="R14" s="59"/>
      <c r="S14" s="59"/>
      <c r="T14" s="88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</row>
    <row r="15" spans="1:83" s="60" customFormat="1" ht="54" customHeight="1" x14ac:dyDescent="0.25">
      <c r="A15" s="78" t="s">
        <v>1277</v>
      </c>
      <c r="B15" s="82">
        <v>1000000</v>
      </c>
      <c r="C15" s="69"/>
      <c r="D15" s="69">
        <v>135000</v>
      </c>
      <c r="E15" s="69">
        <v>497000</v>
      </c>
      <c r="F15" s="69"/>
      <c r="G15" s="69">
        <v>147000</v>
      </c>
      <c r="H15" s="69"/>
      <c r="I15" s="69">
        <v>144000</v>
      </c>
      <c r="J15" s="69"/>
      <c r="K15" s="69">
        <v>150000</v>
      </c>
      <c r="L15" s="69">
        <v>70000</v>
      </c>
      <c r="M15" s="69">
        <v>38000</v>
      </c>
      <c r="N15" s="69">
        <v>123000</v>
      </c>
      <c r="O15" s="64">
        <f t="shared" si="0"/>
        <v>1304000</v>
      </c>
      <c r="P15" s="65">
        <f t="shared" si="1"/>
        <v>-304000</v>
      </c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</row>
    <row r="16" spans="1:83" s="60" customFormat="1" ht="27" customHeight="1" x14ac:dyDescent="0.25">
      <c r="A16" s="78" t="s">
        <v>1290</v>
      </c>
      <c r="B16" s="82">
        <v>500000</v>
      </c>
      <c r="C16" s="69"/>
      <c r="D16" s="69">
        <v>150000</v>
      </c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4">
        <f t="shared" si="0"/>
        <v>150000</v>
      </c>
      <c r="P16" s="65">
        <f t="shared" si="1"/>
        <v>350000</v>
      </c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</row>
    <row r="17" spans="1:83" s="60" customFormat="1" ht="27" customHeight="1" x14ac:dyDescent="0.25">
      <c r="A17" s="78" t="s">
        <v>1307</v>
      </c>
      <c r="B17" s="82">
        <v>1000000</v>
      </c>
      <c r="C17" s="69">
        <v>750000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4">
        <f t="shared" si="0"/>
        <v>750000</v>
      </c>
      <c r="P17" s="65">
        <f t="shared" si="1"/>
        <v>250000</v>
      </c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</row>
    <row r="18" spans="1:83" s="60" customFormat="1" ht="69.75" customHeight="1" x14ac:dyDescent="0.25">
      <c r="A18" s="78" t="s">
        <v>1301</v>
      </c>
      <c r="B18" s="82">
        <v>3000000</v>
      </c>
      <c r="C18" s="69"/>
      <c r="D18" s="69">
        <v>550000</v>
      </c>
      <c r="E18" s="69"/>
      <c r="F18" s="69">
        <v>1875000</v>
      </c>
      <c r="G18" s="69"/>
      <c r="H18" s="69"/>
      <c r="I18" s="69">
        <v>20900</v>
      </c>
      <c r="J18" s="69">
        <v>58300</v>
      </c>
      <c r="K18" s="69"/>
      <c r="L18" s="69"/>
      <c r="M18" s="69">
        <v>328900</v>
      </c>
      <c r="N18" s="69">
        <v>403700</v>
      </c>
      <c r="O18" s="64">
        <f t="shared" si="0"/>
        <v>3236800</v>
      </c>
      <c r="P18" s="65">
        <f t="shared" si="1"/>
        <v>-236800</v>
      </c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</row>
    <row r="19" spans="1:83" s="60" customFormat="1" ht="27" customHeight="1" x14ac:dyDescent="0.25">
      <c r="A19" s="78" t="s">
        <v>1287</v>
      </c>
      <c r="B19" s="83">
        <v>3000000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64">
        <f t="shared" si="0"/>
        <v>0</v>
      </c>
      <c r="P19" s="65">
        <f t="shared" si="1"/>
        <v>3000000</v>
      </c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</row>
    <row r="20" spans="1:83" s="60" customFormat="1" ht="27" customHeight="1" x14ac:dyDescent="0.25">
      <c r="A20" s="78" t="s">
        <v>1298</v>
      </c>
      <c r="B20" s="83">
        <v>80000000</v>
      </c>
      <c r="C20" s="70">
        <v>3650000</v>
      </c>
      <c r="D20" s="70">
        <v>4535407</v>
      </c>
      <c r="E20" s="70">
        <v>6873467</v>
      </c>
      <c r="F20" s="70"/>
      <c r="G20" s="70"/>
      <c r="H20" s="70"/>
      <c r="I20" s="70">
        <v>11447625</v>
      </c>
      <c r="J20" s="70">
        <v>8937519</v>
      </c>
      <c r="K20" s="70"/>
      <c r="L20" s="70">
        <v>8008271</v>
      </c>
      <c r="M20" s="70">
        <v>6303160</v>
      </c>
      <c r="N20" s="70"/>
      <c r="O20" s="64">
        <f t="shared" si="0"/>
        <v>49755449</v>
      </c>
      <c r="P20" s="65">
        <f t="shared" si="1"/>
        <v>30244551</v>
      </c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</row>
    <row r="21" spans="1:83" s="60" customFormat="1" ht="27" customHeight="1" x14ac:dyDescent="0.25">
      <c r="A21" s="78" t="s">
        <v>1296</v>
      </c>
      <c r="B21" s="82">
        <v>800000</v>
      </c>
      <c r="C21" s="111" t="s">
        <v>733</v>
      </c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3"/>
      <c r="O21" s="64">
        <f t="shared" si="0"/>
        <v>0</v>
      </c>
      <c r="P21" s="65">
        <v>0</v>
      </c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</row>
    <row r="22" spans="1:83" s="60" customFormat="1" ht="37.5" customHeight="1" x14ac:dyDescent="0.25">
      <c r="A22" s="78" t="s">
        <v>1300</v>
      </c>
      <c r="B22" s="82">
        <v>12000000</v>
      </c>
      <c r="C22" s="69">
        <v>317500</v>
      </c>
      <c r="D22" s="69">
        <v>879599</v>
      </c>
      <c r="E22" s="69">
        <v>764575</v>
      </c>
      <c r="F22" s="69">
        <v>504257</v>
      </c>
      <c r="G22" s="69">
        <v>495398</v>
      </c>
      <c r="H22" s="69">
        <v>39899</v>
      </c>
      <c r="I22" s="69">
        <v>109099</v>
      </c>
      <c r="J22" s="80"/>
      <c r="K22" s="69"/>
      <c r="L22" s="69">
        <v>9999</v>
      </c>
      <c r="M22" s="69"/>
      <c r="N22" s="69">
        <v>549399</v>
      </c>
      <c r="O22" s="64">
        <f t="shared" si="0"/>
        <v>3669725</v>
      </c>
      <c r="P22" s="65">
        <f t="shared" si="1"/>
        <v>8330275</v>
      </c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</row>
    <row r="23" spans="1:83" s="60" customFormat="1" ht="37.5" customHeight="1" x14ac:dyDescent="0.25">
      <c r="A23" s="79" t="s">
        <v>1283</v>
      </c>
      <c r="B23" s="82">
        <v>500000</v>
      </c>
      <c r="C23" s="86"/>
      <c r="D23" s="86"/>
      <c r="E23" s="86"/>
      <c r="F23" s="86"/>
      <c r="G23" s="86"/>
      <c r="H23" s="86"/>
      <c r="I23" s="86"/>
      <c r="J23" s="86"/>
      <c r="K23" s="86"/>
      <c r="L23" s="86" t="s">
        <v>733</v>
      </c>
      <c r="M23" s="86"/>
      <c r="N23" s="86"/>
      <c r="O23" s="64">
        <f t="shared" si="0"/>
        <v>0</v>
      </c>
      <c r="P23" s="65">
        <f t="shared" si="1"/>
        <v>500000</v>
      </c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</row>
    <row r="24" spans="1:83" s="60" customFormat="1" ht="27" customHeight="1" x14ac:dyDescent="0.25">
      <c r="A24" s="79" t="s">
        <v>1275</v>
      </c>
      <c r="B24" s="82">
        <v>200000</v>
      </c>
      <c r="C24" s="69"/>
      <c r="D24" s="69"/>
      <c r="E24" s="69"/>
      <c r="F24" s="69"/>
      <c r="G24" s="77"/>
      <c r="H24" s="69"/>
      <c r="I24" s="69"/>
      <c r="J24" s="69"/>
      <c r="K24" s="69"/>
      <c r="L24" s="69"/>
      <c r="M24" s="69"/>
      <c r="N24" s="69"/>
      <c r="O24" s="64">
        <f t="shared" si="0"/>
        <v>0</v>
      </c>
      <c r="P24" s="65">
        <f t="shared" si="1"/>
        <v>200000</v>
      </c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</row>
    <row r="25" spans="1:83" s="60" customFormat="1" ht="34.5" customHeight="1" thickBot="1" x14ac:dyDescent="0.3">
      <c r="A25" s="76" t="s">
        <v>1292</v>
      </c>
      <c r="B25" s="71">
        <f t="shared" ref="B25:P25" si="2">SUM(B7:B24)</f>
        <v>120400000</v>
      </c>
      <c r="C25" s="71">
        <f t="shared" si="2"/>
        <v>10717500</v>
      </c>
      <c r="D25" s="71">
        <f t="shared" si="2"/>
        <v>8945006</v>
      </c>
      <c r="E25" s="71">
        <f t="shared" si="2"/>
        <v>10629063</v>
      </c>
      <c r="F25" s="71">
        <f t="shared" si="2"/>
        <v>3979257</v>
      </c>
      <c r="G25" s="71">
        <f t="shared" si="2"/>
        <v>792398</v>
      </c>
      <c r="H25" s="71">
        <f t="shared" si="2"/>
        <v>839899</v>
      </c>
      <c r="I25" s="71">
        <f t="shared" si="2"/>
        <v>12521624</v>
      </c>
      <c r="J25" s="71">
        <f t="shared" si="2"/>
        <v>9795819</v>
      </c>
      <c r="K25" s="71">
        <f t="shared" si="2"/>
        <v>950000</v>
      </c>
      <c r="L25" s="71">
        <f t="shared" si="2"/>
        <v>8888270</v>
      </c>
      <c r="M25" s="71">
        <f t="shared" si="2"/>
        <v>7470060</v>
      </c>
      <c r="N25" s="71">
        <f t="shared" si="2"/>
        <v>1876099</v>
      </c>
      <c r="O25" s="71">
        <f t="shared" si="2"/>
        <v>77404995</v>
      </c>
      <c r="P25" s="72">
        <f t="shared" si="2"/>
        <v>42195005</v>
      </c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</row>
    <row r="26" spans="1:83" s="46" customFormat="1" ht="7.5" customHeight="1" x14ac:dyDescent="0.25">
      <c r="A26" s="44"/>
      <c r="B26" s="39"/>
      <c r="C26" s="39"/>
      <c r="D26" s="39"/>
      <c r="E26" s="39"/>
      <c r="F26" s="39"/>
      <c r="G26" s="68"/>
      <c r="H26" s="39"/>
      <c r="I26" s="39"/>
      <c r="J26" s="39"/>
      <c r="K26" s="39"/>
      <c r="L26" s="39"/>
      <c r="M26" s="39"/>
      <c r="N26" s="39"/>
      <c r="O26" s="39"/>
      <c r="P26" s="39"/>
    </row>
    <row r="27" spans="1:83" ht="15" customHeight="1" x14ac:dyDescent="0.2">
      <c r="B27" s="116" t="s">
        <v>1302</v>
      </c>
      <c r="C27" s="116"/>
      <c r="D27" s="116"/>
      <c r="E27" s="116"/>
      <c r="F27" s="116" t="s">
        <v>1303</v>
      </c>
      <c r="G27" s="116"/>
      <c r="H27" s="116"/>
      <c r="I27" s="116"/>
      <c r="J27" s="116"/>
      <c r="K27" s="116" t="s">
        <v>1304</v>
      </c>
      <c r="L27" s="116"/>
      <c r="M27" s="116"/>
      <c r="N27" s="116"/>
    </row>
    <row r="28" spans="1:83" ht="69" customHeight="1" x14ac:dyDescent="0.2">
      <c r="B28" s="115" t="s">
        <v>1308</v>
      </c>
      <c r="C28" s="115"/>
      <c r="D28" s="115"/>
      <c r="E28" s="115"/>
      <c r="F28" s="115" t="s">
        <v>1308</v>
      </c>
      <c r="G28" s="115"/>
      <c r="H28" s="115"/>
      <c r="I28" s="115"/>
      <c r="J28" s="115"/>
      <c r="K28" s="115" t="s">
        <v>1312</v>
      </c>
      <c r="L28" s="115"/>
      <c r="M28" s="115"/>
      <c r="N28" s="115"/>
    </row>
  </sheetData>
  <mergeCells count="17">
    <mergeCell ref="C21:N21"/>
    <mergeCell ref="C4:G4"/>
    <mergeCell ref="I4:K4"/>
    <mergeCell ref="L4:M4"/>
    <mergeCell ref="N4:O4"/>
    <mergeCell ref="C8:N8"/>
    <mergeCell ref="A1:P1"/>
    <mergeCell ref="C3:G3"/>
    <mergeCell ref="I3:K3"/>
    <mergeCell ref="L3:M3"/>
    <mergeCell ref="N3:O3"/>
    <mergeCell ref="B27:E27"/>
    <mergeCell ref="F27:J27"/>
    <mergeCell ref="K27:N27"/>
    <mergeCell ref="B28:E28"/>
    <mergeCell ref="F28:J28"/>
    <mergeCell ref="K28:N28"/>
  </mergeCells>
  <printOptions horizontalCentered="1"/>
  <pageMargins left="0.39370078740157483" right="0.98425196850393704" top="1.1200000000000001" bottom="0.39370078740157483" header="0.63" footer="0.39370078740157483"/>
  <pageSetup scale="50" orientation="landscape" r:id="rId1"/>
  <headerFooter>
    <oddHeader>&amp;L&amp;G&amp;R&amp;"Arial,Negrita"&amp;14PRESUPUESTO
&amp;10CT-GER-FM07-V01
18/09/2018</oddHeader>
    <oddFooter>&amp;C&amp;N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20CFC-C8FD-4607-B0C3-4A07B4F599B8}">
  <sheetPr>
    <pageSetUpPr fitToPage="1"/>
  </sheetPr>
  <dimension ref="A1:CE28"/>
  <sheetViews>
    <sheetView showGridLines="0" tabSelected="1" view="pageBreakPreview" topLeftCell="A10" zoomScale="80" zoomScaleNormal="70" zoomScaleSheetLayoutView="80" workbookViewId="0">
      <selection activeCell="R20" sqref="R20"/>
    </sheetView>
  </sheetViews>
  <sheetFormatPr baseColWidth="10" defaultRowHeight="15" x14ac:dyDescent="0.2"/>
  <cols>
    <col min="1" max="1" width="33.42578125" style="33" customWidth="1"/>
    <col min="2" max="2" width="19.140625" style="24" bestFit="1" customWidth="1"/>
    <col min="3" max="3" width="14.5703125" style="68" bestFit="1" customWidth="1"/>
    <col min="4" max="4" width="13.42578125" style="68" bestFit="1" customWidth="1"/>
    <col min="5" max="5" width="14.5703125" style="68" bestFit="1" customWidth="1"/>
    <col min="6" max="8" width="13.42578125" style="68" bestFit="1" customWidth="1"/>
    <col min="9" max="9" width="14.5703125" style="68" bestFit="1" customWidth="1"/>
    <col min="10" max="10" width="12" style="68" customWidth="1"/>
    <col min="11" max="11" width="13.42578125" style="68" bestFit="1" customWidth="1"/>
    <col min="12" max="12" width="12.7109375" style="68" customWidth="1"/>
    <col min="13" max="14" width="13.42578125" style="68" bestFit="1" customWidth="1"/>
    <col min="15" max="15" width="14.5703125" style="24" bestFit="1" customWidth="1"/>
    <col min="16" max="16" width="15.85546875" style="24" bestFit="1" customWidth="1"/>
    <col min="17" max="17" width="13.85546875" style="25" bestFit="1" customWidth="1"/>
    <col min="18" max="18" width="14" style="25" bestFit="1" customWidth="1"/>
    <col min="19" max="19" width="11.85546875" style="25" bestFit="1" customWidth="1"/>
    <col min="20" max="20" width="34.7109375" style="25" customWidth="1"/>
    <col min="21" max="83" width="11.42578125" style="25"/>
    <col min="84" max="16384" width="11.42578125" style="26"/>
  </cols>
  <sheetData>
    <row r="1" spans="1:83" ht="25.5" customHeight="1" x14ac:dyDescent="0.2">
      <c r="A1" s="99" t="s">
        <v>1265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83" s="35" customFormat="1" ht="6.75" customHeight="1" x14ac:dyDescent="0.2">
      <c r="A2" s="4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83" s="35" customFormat="1" ht="32.25" customHeight="1" x14ac:dyDescent="0.2">
      <c r="A3" s="44"/>
      <c r="B3" s="53" t="s">
        <v>1259</v>
      </c>
      <c r="C3" s="106"/>
      <c r="D3" s="106"/>
      <c r="E3" s="106"/>
      <c r="F3" s="106"/>
      <c r="G3" s="106"/>
      <c r="H3" s="51" t="s">
        <v>1261</v>
      </c>
      <c r="I3" s="106"/>
      <c r="J3" s="106"/>
      <c r="K3" s="106"/>
      <c r="L3" s="104" t="s">
        <v>1264</v>
      </c>
      <c r="M3" s="104"/>
      <c r="N3" s="106"/>
      <c r="O3" s="108"/>
      <c r="P3" s="34"/>
    </row>
    <row r="4" spans="1:83" s="35" customFormat="1" ht="32.25" customHeight="1" x14ac:dyDescent="0.2">
      <c r="A4" s="44"/>
      <c r="B4" s="54" t="s">
        <v>1294</v>
      </c>
      <c r="C4" s="107"/>
      <c r="D4" s="107"/>
      <c r="E4" s="107"/>
      <c r="F4" s="107"/>
      <c r="G4" s="107"/>
      <c r="H4" s="52" t="s">
        <v>1262</v>
      </c>
      <c r="I4" s="107"/>
      <c r="J4" s="107"/>
      <c r="K4" s="107"/>
      <c r="L4" s="105" t="s">
        <v>1263</v>
      </c>
      <c r="M4" s="105"/>
      <c r="N4" s="114"/>
      <c r="O4" s="110"/>
      <c r="P4" s="34"/>
    </row>
    <row r="5" spans="1:83" s="35" customFormat="1" ht="9" customHeight="1" x14ac:dyDescent="0.2">
      <c r="A5" s="4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83" ht="50.25" customHeight="1" x14ac:dyDescent="0.2">
      <c r="A6" s="74" t="s">
        <v>85</v>
      </c>
      <c r="B6" s="75" t="s">
        <v>1241</v>
      </c>
      <c r="C6" s="66" t="s">
        <v>1289</v>
      </c>
      <c r="D6" s="66" t="s">
        <v>1247</v>
      </c>
      <c r="E6" s="66" t="s">
        <v>1248</v>
      </c>
      <c r="F6" s="66" t="s">
        <v>1249</v>
      </c>
      <c r="G6" s="66" t="s">
        <v>1250</v>
      </c>
      <c r="H6" s="66" t="s">
        <v>1251</v>
      </c>
      <c r="I6" s="66" t="s">
        <v>1252</v>
      </c>
      <c r="J6" s="66" t="s">
        <v>1253</v>
      </c>
      <c r="K6" s="66" t="s">
        <v>1254</v>
      </c>
      <c r="L6" s="66" t="s">
        <v>1255</v>
      </c>
      <c r="M6" s="66" t="s">
        <v>1256</v>
      </c>
      <c r="N6" s="66" t="s">
        <v>1246</v>
      </c>
      <c r="O6" s="66" t="s">
        <v>1257</v>
      </c>
      <c r="P6" s="87" t="s">
        <v>1258</v>
      </c>
      <c r="S6" s="35"/>
      <c r="T6" s="35"/>
      <c r="U6" s="35"/>
    </row>
    <row r="7" spans="1:83" s="60" customFormat="1" ht="27" customHeight="1" x14ac:dyDescent="0.25">
      <c r="A7" s="78" t="s">
        <v>1281</v>
      </c>
      <c r="B7" s="81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4">
        <f t="shared" ref="O7:O24" si="0">SUM(C7:N7)</f>
        <v>0</v>
      </c>
      <c r="P7" s="65">
        <f t="shared" ref="P7:P24" si="1">+B7-O7</f>
        <v>0</v>
      </c>
      <c r="Q7" s="59"/>
      <c r="R7" s="59"/>
      <c r="S7" s="89"/>
      <c r="T7" s="89"/>
      <c r="U7" s="8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</row>
    <row r="8" spans="1:83" s="60" customFormat="1" ht="27" customHeight="1" x14ac:dyDescent="0.25">
      <c r="A8" s="78" t="s">
        <v>1305</v>
      </c>
      <c r="B8" s="8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64">
        <f t="shared" si="0"/>
        <v>0</v>
      </c>
      <c r="P8" s="65">
        <f t="shared" si="1"/>
        <v>0</v>
      </c>
      <c r="Q8" s="59"/>
      <c r="R8" s="59"/>
      <c r="S8" s="89"/>
      <c r="T8" s="89"/>
      <c r="U8" s="8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</row>
    <row r="9" spans="1:83" s="60" customFormat="1" ht="27" customHeight="1" x14ac:dyDescent="0.25">
      <c r="A9" s="78" t="s">
        <v>1272</v>
      </c>
      <c r="B9" s="82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4">
        <f t="shared" si="0"/>
        <v>0</v>
      </c>
      <c r="P9" s="65">
        <f t="shared" si="1"/>
        <v>0</v>
      </c>
      <c r="Q9" s="59"/>
      <c r="R9" s="59"/>
      <c r="S9" s="89"/>
      <c r="T9" s="89"/>
      <c r="U9" s="8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</row>
    <row r="10" spans="1:83" s="60" customFormat="1" ht="36" customHeight="1" x14ac:dyDescent="0.25">
      <c r="A10" s="78" t="s">
        <v>1276</v>
      </c>
      <c r="B10" s="82"/>
      <c r="C10" s="70"/>
      <c r="D10" s="69"/>
      <c r="E10" s="70"/>
      <c r="F10" s="70"/>
      <c r="G10" s="69"/>
      <c r="H10" s="70"/>
      <c r="I10" s="69"/>
      <c r="J10" s="69"/>
      <c r="K10" s="69"/>
      <c r="L10" s="69"/>
      <c r="M10" s="69"/>
      <c r="N10" s="69"/>
      <c r="O10" s="64">
        <f t="shared" si="0"/>
        <v>0</v>
      </c>
      <c r="P10" s="65">
        <f t="shared" si="1"/>
        <v>0</v>
      </c>
      <c r="Q10" s="59"/>
      <c r="R10" s="59"/>
      <c r="S10" s="89"/>
      <c r="T10" s="89"/>
      <c r="U10" s="8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</row>
    <row r="11" spans="1:83" s="60" customFormat="1" ht="51.75" customHeight="1" x14ac:dyDescent="0.25">
      <c r="A11" s="78" t="s">
        <v>1284</v>
      </c>
      <c r="B11" s="82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4">
        <f t="shared" si="0"/>
        <v>0</v>
      </c>
      <c r="P11" s="65">
        <f t="shared" si="1"/>
        <v>0</v>
      </c>
      <c r="Q11" s="59"/>
      <c r="R11" s="59"/>
      <c r="S11" s="89"/>
      <c r="T11" s="89"/>
      <c r="U11" s="8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</row>
    <row r="12" spans="1:83" s="60" customFormat="1" ht="27" customHeight="1" x14ac:dyDescent="0.25">
      <c r="A12" s="78" t="s">
        <v>1297</v>
      </c>
      <c r="B12" s="82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4">
        <f t="shared" si="0"/>
        <v>0</v>
      </c>
      <c r="P12" s="65">
        <f t="shared" si="1"/>
        <v>0</v>
      </c>
      <c r="Q12" s="59"/>
      <c r="R12" s="59"/>
      <c r="S12" s="89"/>
      <c r="T12" s="89"/>
      <c r="U12" s="8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</row>
    <row r="13" spans="1:83" s="60" customFormat="1" ht="54.75" customHeight="1" x14ac:dyDescent="0.25">
      <c r="A13" s="78" t="s">
        <v>1285</v>
      </c>
      <c r="B13" s="82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4">
        <f t="shared" si="0"/>
        <v>0</v>
      </c>
      <c r="P13" s="65">
        <f t="shared" si="1"/>
        <v>0</v>
      </c>
      <c r="Q13" s="59"/>
      <c r="R13" s="59"/>
      <c r="S13" s="89"/>
      <c r="T13" s="89"/>
      <c r="U13" s="8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</row>
    <row r="14" spans="1:83" s="60" customFormat="1" ht="27" customHeight="1" x14ac:dyDescent="0.25">
      <c r="A14" s="78" t="s">
        <v>1299</v>
      </c>
      <c r="B14" s="82"/>
      <c r="C14" s="69"/>
      <c r="D14" s="69"/>
      <c r="E14" s="69"/>
      <c r="F14" s="69"/>
      <c r="G14" s="84"/>
      <c r="H14" s="69"/>
      <c r="I14" s="69"/>
      <c r="J14" s="69"/>
      <c r="K14" s="69"/>
      <c r="L14" s="69"/>
      <c r="M14" s="69"/>
      <c r="N14" s="69"/>
      <c r="O14" s="64">
        <f t="shared" si="0"/>
        <v>0</v>
      </c>
      <c r="P14" s="65">
        <f t="shared" si="1"/>
        <v>0</v>
      </c>
      <c r="Q14" s="59"/>
      <c r="R14" s="59"/>
      <c r="S14" s="89"/>
      <c r="T14" s="89"/>
      <c r="U14" s="8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</row>
    <row r="15" spans="1:83" s="60" customFormat="1" ht="54" customHeight="1" x14ac:dyDescent="0.25">
      <c r="A15" s="78" t="s">
        <v>1277</v>
      </c>
      <c r="B15" s="82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4">
        <f t="shared" si="0"/>
        <v>0</v>
      </c>
      <c r="P15" s="65">
        <f t="shared" si="1"/>
        <v>0</v>
      </c>
      <c r="Q15" s="59"/>
      <c r="R15" s="59"/>
      <c r="S15" s="89"/>
      <c r="T15" s="89"/>
      <c r="U15" s="8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</row>
    <row r="16" spans="1:83" s="60" customFormat="1" ht="27" customHeight="1" x14ac:dyDescent="0.25">
      <c r="A16" s="78" t="s">
        <v>1290</v>
      </c>
      <c r="B16" s="82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4">
        <f t="shared" si="0"/>
        <v>0</v>
      </c>
      <c r="P16" s="65">
        <f t="shared" si="1"/>
        <v>0</v>
      </c>
      <c r="Q16" s="59"/>
      <c r="R16" s="59"/>
      <c r="S16" s="89"/>
      <c r="T16" s="89"/>
      <c r="U16" s="8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</row>
    <row r="17" spans="1:83" s="60" customFormat="1" ht="27" customHeight="1" x14ac:dyDescent="0.25">
      <c r="A17" s="78" t="s">
        <v>1307</v>
      </c>
      <c r="B17" s="82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4">
        <f t="shared" si="0"/>
        <v>0</v>
      </c>
      <c r="P17" s="65">
        <f t="shared" si="1"/>
        <v>0</v>
      </c>
      <c r="Q17" s="59"/>
      <c r="R17" s="59"/>
      <c r="S17" s="89"/>
      <c r="T17" s="89"/>
      <c r="U17" s="8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</row>
    <row r="18" spans="1:83" s="60" customFormat="1" ht="69.75" customHeight="1" x14ac:dyDescent="0.25">
      <c r="A18" s="78" t="s">
        <v>1301</v>
      </c>
      <c r="B18" s="82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4">
        <f t="shared" si="0"/>
        <v>0</v>
      </c>
      <c r="P18" s="65">
        <f t="shared" si="1"/>
        <v>0</v>
      </c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</row>
    <row r="19" spans="1:83" s="60" customFormat="1" ht="27" customHeight="1" x14ac:dyDescent="0.25">
      <c r="A19" s="78" t="s">
        <v>1287</v>
      </c>
      <c r="B19" s="83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64">
        <f t="shared" si="0"/>
        <v>0</v>
      </c>
      <c r="P19" s="65">
        <f t="shared" si="1"/>
        <v>0</v>
      </c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</row>
    <row r="20" spans="1:83" s="60" customFormat="1" ht="27" customHeight="1" x14ac:dyDescent="0.25">
      <c r="A20" s="78" t="s">
        <v>1298</v>
      </c>
      <c r="B20" s="83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64">
        <f t="shared" si="0"/>
        <v>0</v>
      </c>
      <c r="P20" s="65">
        <f t="shared" si="1"/>
        <v>0</v>
      </c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</row>
    <row r="21" spans="1:83" s="60" customFormat="1" ht="27" customHeight="1" x14ac:dyDescent="0.25">
      <c r="A21" s="78" t="s">
        <v>1296</v>
      </c>
      <c r="B21" s="82"/>
      <c r="C21" s="111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3"/>
      <c r="O21" s="64">
        <f t="shared" si="0"/>
        <v>0</v>
      </c>
      <c r="P21" s="65">
        <f t="shared" si="1"/>
        <v>0</v>
      </c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</row>
    <row r="22" spans="1:83" s="60" customFormat="1" ht="37.5" customHeight="1" x14ac:dyDescent="0.25">
      <c r="A22" s="78" t="s">
        <v>1300</v>
      </c>
      <c r="B22" s="82"/>
      <c r="C22" s="69"/>
      <c r="D22" s="69"/>
      <c r="E22" s="69"/>
      <c r="F22" s="69"/>
      <c r="G22" s="69"/>
      <c r="H22" s="69"/>
      <c r="I22" s="69"/>
      <c r="J22" s="80"/>
      <c r="K22" s="69"/>
      <c r="L22" s="69"/>
      <c r="M22" s="69"/>
      <c r="N22" s="69"/>
      <c r="O22" s="64">
        <f t="shared" si="0"/>
        <v>0</v>
      </c>
      <c r="P22" s="65">
        <f t="shared" si="1"/>
        <v>0</v>
      </c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</row>
    <row r="23" spans="1:83" s="60" customFormat="1" ht="37.5" customHeight="1" x14ac:dyDescent="0.25">
      <c r="A23" s="79" t="s">
        <v>1283</v>
      </c>
      <c r="B23" s="82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64">
        <f t="shared" si="0"/>
        <v>0</v>
      </c>
      <c r="P23" s="65">
        <f t="shared" si="1"/>
        <v>0</v>
      </c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</row>
    <row r="24" spans="1:83" s="60" customFormat="1" ht="27" customHeight="1" x14ac:dyDescent="0.25">
      <c r="A24" s="79" t="s">
        <v>1275</v>
      </c>
      <c r="B24" s="82"/>
      <c r="C24" s="69"/>
      <c r="D24" s="69"/>
      <c r="E24" s="69"/>
      <c r="F24" s="69"/>
      <c r="G24" s="77"/>
      <c r="H24" s="69"/>
      <c r="I24" s="69"/>
      <c r="J24" s="69"/>
      <c r="K24" s="69"/>
      <c r="L24" s="69"/>
      <c r="M24" s="69"/>
      <c r="N24" s="69"/>
      <c r="O24" s="64">
        <f t="shared" si="0"/>
        <v>0</v>
      </c>
      <c r="P24" s="65">
        <f t="shared" si="1"/>
        <v>0</v>
      </c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</row>
    <row r="25" spans="1:83" s="60" customFormat="1" ht="34.5" customHeight="1" thickBot="1" x14ac:dyDescent="0.3">
      <c r="A25" s="76" t="s">
        <v>1292</v>
      </c>
      <c r="B25" s="71">
        <f t="shared" ref="B25:P25" si="2">SUM(B7:B24)</f>
        <v>0</v>
      </c>
      <c r="C25" s="71">
        <f t="shared" si="2"/>
        <v>0</v>
      </c>
      <c r="D25" s="71">
        <f t="shared" si="2"/>
        <v>0</v>
      </c>
      <c r="E25" s="71">
        <f t="shared" si="2"/>
        <v>0</v>
      </c>
      <c r="F25" s="71">
        <f t="shared" si="2"/>
        <v>0</v>
      </c>
      <c r="G25" s="71">
        <f t="shared" si="2"/>
        <v>0</v>
      </c>
      <c r="H25" s="71">
        <f t="shared" si="2"/>
        <v>0</v>
      </c>
      <c r="I25" s="71">
        <f t="shared" si="2"/>
        <v>0</v>
      </c>
      <c r="J25" s="71">
        <f t="shared" si="2"/>
        <v>0</v>
      </c>
      <c r="K25" s="71">
        <f t="shared" si="2"/>
        <v>0</v>
      </c>
      <c r="L25" s="71">
        <f t="shared" si="2"/>
        <v>0</v>
      </c>
      <c r="M25" s="71">
        <f t="shared" si="2"/>
        <v>0</v>
      </c>
      <c r="N25" s="71">
        <f t="shared" si="2"/>
        <v>0</v>
      </c>
      <c r="O25" s="71">
        <f t="shared" si="2"/>
        <v>0</v>
      </c>
      <c r="P25" s="72">
        <f t="shared" si="2"/>
        <v>0</v>
      </c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</row>
    <row r="26" spans="1:83" s="46" customFormat="1" ht="7.5" customHeight="1" x14ac:dyDescent="0.25">
      <c r="A26" s="44"/>
      <c r="B26" s="39"/>
      <c r="C26" s="39"/>
      <c r="D26" s="39"/>
      <c r="E26" s="39"/>
      <c r="F26" s="39"/>
      <c r="G26" s="68"/>
      <c r="H26" s="39"/>
      <c r="I26" s="39"/>
      <c r="J26" s="39"/>
      <c r="K26" s="39"/>
      <c r="L26" s="39"/>
      <c r="M26" s="39"/>
      <c r="N26" s="39"/>
      <c r="O26" s="39"/>
      <c r="P26" s="39"/>
    </row>
    <row r="27" spans="1:83" ht="15" customHeight="1" x14ac:dyDescent="0.2">
      <c r="B27" s="116" t="s">
        <v>1302</v>
      </c>
      <c r="C27" s="116"/>
      <c r="D27" s="116"/>
      <c r="E27" s="116"/>
      <c r="F27" s="116" t="s">
        <v>1303</v>
      </c>
      <c r="G27" s="116"/>
      <c r="H27" s="116"/>
      <c r="I27" s="116"/>
      <c r="J27" s="116"/>
      <c r="K27" s="116" t="s">
        <v>1304</v>
      </c>
      <c r="L27" s="116"/>
      <c r="M27" s="116"/>
      <c r="N27" s="116"/>
    </row>
    <row r="28" spans="1:83" ht="69" customHeight="1" x14ac:dyDescent="0.2">
      <c r="B28" s="115" t="s">
        <v>1314</v>
      </c>
      <c r="C28" s="115"/>
      <c r="D28" s="115"/>
      <c r="E28" s="115"/>
      <c r="F28" s="115" t="s">
        <v>1315</v>
      </c>
      <c r="G28" s="115"/>
      <c r="H28" s="115"/>
      <c r="I28" s="115"/>
      <c r="J28" s="115"/>
      <c r="K28" s="115" t="s">
        <v>1315</v>
      </c>
      <c r="L28" s="115"/>
      <c r="M28" s="115"/>
      <c r="N28" s="115"/>
    </row>
  </sheetData>
  <mergeCells count="16">
    <mergeCell ref="C21:N21"/>
    <mergeCell ref="B27:E27"/>
    <mergeCell ref="F27:J27"/>
    <mergeCell ref="K27:N27"/>
    <mergeCell ref="B28:E28"/>
    <mergeCell ref="F28:J28"/>
    <mergeCell ref="K28:N28"/>
    <mergeCell ref="C4:G4"/>
    <mergeCell ref="I4:K4"/>
    <mergeCell ref="L4:M4"/>
    <mergeCell ref="N4:O4"/>
    <mergeCell ref="A1:P1"/>
    <mergeCell ref="C3:G3"/>
    <mergeCell ref="I3:K3"/>
    <mergeCell ref="L3:M3"/>
    <mergeCell ref="N3:O3"/>
  </mergeCells>
  <printOptions horizontalCentered="1"/>
  <pageMargins left="0.39370078740157483" right="0.98425196850393704" top="1.1200000000000001" bottom="0.39370078740157483" header="0.63" footer="0.39370078740157483"/>
  <pageSetup scale="49" orientation="landscape" r:id="rId1"/>
  <headerFooter>
    <oddHeader>&amp;L&amp;G&amp;R&amp;"Arial,Negrita"&amp;14PRESUPUESTO
&amp;10CT-GER-FM07-V01
18/09/2018</oddHeader>
    <oddFooter>&amp;C&amp;N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>
    <pageSetUpPr fitToPage="1"/>
  </sheetPr>
  <dimension ref="A1:F126"/>
  <sheetViews>
    <sheetView workbookViewId="0">
      <selection activeCell="F126" sqref="A1:F126"/>
    </sheetView>
  </sheetViews>
  <sheetFormatPr baseColWidth="10" defaultRowHeight="15" x14ac:dyDescent="0.25"/>
  <cols>
    <col min="1" max="1" width="10.140625" bestFit="1" customWidth="1"/>
    <col min="2" max="2" width="6.85546875" bestFit="1" customWidth="1"/>
    <col min="3" max="3" width="10" customWidth="1"/>
    <col min="4" max="4" width="32.140625" customWidth="1"/>
    <col min="5" max="5" width="13" style="4" bestFit="1" customWidth="1"/>
    <col min="6" max="6" width="80" customWidth="1"/>
    <col min="256" max="256" width="40" customWidth="1"/>
    <col min="257" max="257" width="3" customWidth="1"/>
    <col min="258" max="258" width="10" customWidth="1"/>
    <col min="259" max="259" width="6" customWidth="1"/>
    <col min="260" max="260" width="10.140625" bestFit="1" customWidth="1"/>
    <col min="261" max="261" width="8" customWidth="1"/>
    <col min="262" max="262" width="80" customWidth="1"/>
    <col min="512" max="512" width="40" customWidth="1"/>
    <col min="513" max="513" width="3" customWidth="1"/>
    <col min="514" max="514" width="10" customWidth="1"/>
    <col min="515" max="515" width="6" customWidth="1"/>
    <col min="516" max="516" width="10.140625" bestFit="1" customWidth="1"/>
    <col min="517" max="517" width="8" customWidth="1"/>
    <col min="518" max="518" width="80" customWidth="1"/>
    <col min="768" max="768" width="40" customWidth="1"/>
    <col min="769" max="769" width="3" customWidth="1"/>
    <col min="770" max="770" width="10" customWidth="1"/>
    <col min="771" max="771" width="6" customWidth="1"/>
    <col min="772" max="772" width="10.140625" bestFit="1" customWidth="1"/>
    <col min="773" max="773" width="8" customWidth="1"/>
    <col min="774" max="774" width="80" customWidth="1"/>
    <col min="1024" max="1024" width="40" customWidth="1"/>
    <col min="1025" max="1025" width="3" customWidth="1"/>
    <col min="1026" max="1026" width="10" customWidth="1"/>
    <col min="1027" max="1027" width="6" customWidth="1"/>
    <col min="1028" max="1028" width="10.140625" bestFit="1" customWidth="1"/>
    <col min="1029" max="1029" width="8" customWidth="1"/>
    <col min="1030" max="1030" width="80" customWidth="1"/>
    <col min="1280" max="1280" width="40" customWidth="1"/>
    <col min="1281" max="1281" width="3" customWidth="1"/>
    <col min="1282" max="1282" width="10" customWidth="1"/>
    <col min="1283" max="1283" width="6" customWidth="1"/>
    <col min="1284" max="1284" width="10.140625" bestFit="1" customWidth="1"/>
    <col min="1285" max="1285" width="8" customWidth="1"/>
    <col min="1286" max="1286" width="80" customWidth="1"/>
    <col min="1536" max="1536" width="40" customWidth="1"/>
    <col min="1537" max="1537" width="3" customWidth="1"/>
    <col min="1538" max="1538" width="10" customWidth="1"/>
    <col min="1539" max="1539" width="6" customWidth="1"/>
    <col min="1540" max="1540" width="10.140625" bestFit="1" customWidth="1"/>
    <col min="1541" max="1541" width="8" customWidth="1"/>
    <col min="1542" max="1542" width="80" customWidth="1"/>
    <col min="1792" max="1792" width="40" customWidth="1"/>
    <col min="1793" max="1793" width="3" customWidth="1"/>
    <col min="1794" max="1794" width="10" customWidth="1"/>
    <col min="1795" max="1795" width="6" customWidth="1"/>
    <col min="1796" max="1796" width="10.140625" bestFit="1" customWidth="1"/>
    <col min="1797" max="1797" width="8" customWidth="1"/>
    <col min="1798" max="1798" width="80" customWidth="1"/>
    <col min="2048" max="2048" width="40" customWidth="1"/>
    <col min="2049" max="2049" width="3" customWidth="1"/>
    <col min="2050" max="2050" width="10" customWidth="1"/>
    <col min="2051" max="2051" width="6" customWidth="1"/>
    <col min="2052" max="2052" width="10.140625" bestFit="1" customWidth="1"/>
    <col min="2053" max="2053" width="8" customWidth="1"/>
    <col min="2054" max="2054" width="80" customWidth="1"/>
    <col min="2304" max="2304" width="40" customWidth="1"/>
    <col min="2305" max="2305" width="3" customWidth="1"/>
    <col min="2306" max="2306" width="10" customWidth="1"/>
    <col min="2307" max="2307" width="6" customWidth="1"/>
    <col min="2308" max="2308" width="10.140625" bestFit="1" customWidth="1"/>
    <col min="2309" max="2309" width="8" customWidth="1"/>
    <col min="2310" max="2310" width="80" customWidth="1"/>
    <col min="2560" max="2560" width="40" customWidth="1"/>
    <col min="2561" max="2561" width="3" customWidth="1"/>
    <col min="2562" max="2562" width="10" customWidth="1"/>
    <col min="2563" max="2563" width="6" customWidth="1"/>
    <col min="2564" max="2564" width="10.140625" bestFit="1" customWidth="1"/>
    <col min="2565" max="2565" width="8" customWidth="1"/>
    <col min="2566" max="2566" width="80" customWidth="1"/>
    <col min="2816" max="2816" width="40" customWidth="1"/>
    <col min="2817" max="2817" width="3" customWidth="1"/>
    <col min="2818" max="2818" width="10" customWidth="1"/>
    <col min="2819" max="2819" width="6" customWidth="1"/>
    <col min="2820" max="2820" width="10.140625" bestFit="1" customWidth="1"/>
    <col min="2821" max="2821" width="8" customWidth="1"/>
    <col min="2822" max="2822" width="80" customWidth="1"/>
    <col min="3072" max="3072" width="40" customWidth="1"/>
    <col min="3073" max="3073" width="3" customWidth="1"/>
    <col min="3074" max="3074" width="10" customWidth="1"/>
    <col min="3075" max="3075" width="6" customWidth="1"/>
    <col min="3076" max="3076" width="10.140625" bestFit="1" customWidth="1"/>
    <col min="3077" max="3077" width="8" customWidth="1"/>
    <col min="3078" max="3078" width="80" customWidth="1"/>
    <col min="3328" max="3328" width="40" customWidth="1"/>
    <col min="3329" max="3329" width="3" customWidth="1"/>
    <col min="3330" max="3330" width="10" customWidth="1"/>
    <col min="3331" max="3331" width="6" customWidth="1"/>
    <col min="3332" max="3332" width="10.140625" bestFit="1" customWidth="1"/>
    <col min="3333" max="3333" width="8" customWidth="1"/>
    <col min="3334" max="3334" width="80" customWidth="1"/>
    <col min="3584" max="3584" width="40" customWidth="1"/>
    <col min="3585" max="3585" width="3" customWidth="1"/>
    <col min="3586" max="3586" width="10" customWidth="1"/>
    <col min="3587" max="3587" width="6" customWidth="1"/>
    <col min="3588" max="3588" width="10.140625" bestFit="1" customWidth="1"/>
    <col min="3589" max="3589" width="8" customWidth="1"/>
    <col min="3590" max="3590" width="80" customWidth="1"/>
    <col min="3840" max="3840" width="40" customWidth="1"/>
    <col min="3841" max="3841" width="3" customWidth="1"/>
    <col min="3842" max="3842" width="10" customWidth="1"/>
    <col min="3843" max="3843" width="6" customWidth="1"/>
    <col min="3844" max="3844" width="10.140625" bestFit="1" customWidth="1"/>
    <col min="3845" max="3845" width="8" customWidth="1"/>
    <col min="3846" max="3846" width="80" customWidth="1"/>
    <col min="4096" max="4096" width="40" customWidth="1"/>
    <col min="4097" max="4097" width="3" customWidth="1"/>
    <col min="4098" max="4098" width="10" customWidth="1"/>
    <col min="4099" max="4099" width="6" customWidth="1"/>
    <col min="4100" max="4100" width="10.140625" bestFit="1" customWidth="1"/>
    <col min="4101" max="4101" width="8" customWidth="1"/>
    <col min="4102" max="4102" width="80" customWidth="1"/>
    <col min="4352" max="4352" width="40" customWidth="1"/>
    <col min="4353" max="4353" width="3" customWidth="1"/>
    <col min="4354" max="4354" width="10" customWidth="1"/>
    <col min="4355" max="4355" width="6" customWidth="1"/>
    <col min="4356" max="4356" width="10.140625" bestFit="1" customWidth="1"/>
    <col min="4357" max="4357" width="8" customWidth="1"/>
    <col min="4358" max="4358" width="80" customWidth="1"/>
    <col min="4608" max="4608" width="40" customWidth="1"/>
    <col min="4609" max="4609" width="3" customWidth="1"/>
    <col min="4610" max="4610" width="10" customWidth="1"/>
    <col min="4611" max="4611" width="6" customWidth="1"/>
    <col min="4612" max="4612" width="10.140625" bestFit="1" customWidth="1"/>
    <col min="4613" max="4613" width="8" customWidth="1"/>
    <col min="4614" max="4614" width="80" customWidth="1"/>
    <col min="4864" max="4864" width="40" customWidth="1"/>
    <col min="4865" max="4865" width="3" customWidth="1"/>
    <col min="4866" max="4866" width="10" customWidth="1"/>
    <col min="4867" max="4867" width="6" customWidth="1"/>
    <col min="4868" max="4868" width="10.140625" bestFit="1" customWidth="1"/>
    <col min="4869" max="4869" width="8" customWidth="1"/>
    <col min="4870" max="4870" width="80" customWidth="1"/>
    <col min="5120" max="5120" width="40" customWidth="1"/>
    <col min="5121" max="5121" width="3" customWidth="1"/>
    <col min="5122" max="5122" width="10" customWidth="1"/>
    <col min="5123" max="5123" width="6" customWidth="1"/>
    <col min="5124" max="5124" width="10.140625" bestFit="1" customWidth="1"/>
    <col min="5125" max="5125" width="8" customWidth="1"/>
    <col min="5126" max="5126" width="80" customWidth="1"/>
    <col min="5376" max="5376" width="40" customWidth="1"/>
    <col min="5377" max="5377" width="3" customWidth="1"/>
    <col min="5378" max="5378" width="10" customWidth="1"/>
    <col min="5379" max="5379" width="6" customWidth="1"/>
    <col min="5380" max="5380" width="10.140625" bestFit="1" customWidth="1"/>
    <col min="5381" max="5381" width="8" customWidth="1"/>
    <col min="5382" max="5382" width="80" customWidth="1"/>
    <col min="5632" max="5632" width="40" customWidth="1"/>
    <col min="5633" max="5633" width="3" customWidth="1"/>
    <col min="5634" max="5634" width="10" customWidth="1"/>
    <col min="5635" max="5635" width="6" customWidth="1"/>
    <col min="5636" max="5636" width="10.140625" bestFit="1" customWidth="1"/>
    <col min="5637" max="5637" width="8" customWidth="1"/>
    <col min="5638" max="5638" width="80" customWidth="1"/>
    <col min="5888" max="5888" width="40" customWidth="1"/>
    <col min="5889" max="5889" width="3" customWidth="1"/>
    <col min="5890" max="5890" width="10" customWidth="1"/>
    <col min="5891" max="5891" width="6" customWidth="1"/>
    <col min="5892" max="5892" width="10.140625" bestFit="1" customWidth="1"/>
    <col min="5893" max="5893" width="8" customWidth="1"/>
    <col min="5894" max="5894" width="80" customWidth="1"/>
    <col min="6144" max="6144" width="40" customWidth="1"/>
    <col min="6145" max="6145" width="3" customWidth="1"/>
    <col min="6146" max="6146" width="10" customWidth="1"/>
    <col min="6147" max="6147" width="6" customWidth="1"/>
    <col min="6148" max="6148" width="10.140625" bestFit="1" customWidth="1"/>
    <col min="6149" max="6149" width="8" customWidth="1"/>
    <col min="6150" max="6150" width="80" customWidth="1"/>
    <col min="6400" max="6400" width="40" customWidth="1"/>
    <col min="6401" max="6401" width="3" customWidth="1"/>
    <col min="6402" max="6402" width="10" customWidth="1"/>
    <col min="6403" max="6403" width="6" customWidth="1"/>
    <col min="6404" max="6404" width="10.140625" bestFit="1" customWidth="1"/>
    <col min="6405" max="6405" width="8" customWidth="1"/>
    <col min="6406" max="6406" width="80" customWidth="1"/>
    <col min="6656" max="6656" width="40" customWidth="1"/>
    <col min="6657" max="6657" width="3" customWidth="1"/>
    <col min="6658" max="6658" width="10" customWidth="1"/>
    <col min="6659" max="6659" width="6" customWidth="1"/>
    <col min="6660" max="6660" width="10.140625" bestFit="1" customWidth="1"/>
    <col min="6661" max="6661" width="8" customWidth="1"/>
    <col min="6662" max="6662" width="80" customWidth="1"/>
    <col min="6912" max="6912" width="40" customWidth="1"/>
    <col min="6913" max="6913" width="3" customWidth="1"/>
    <col min="6914" max="6914" width="10" customWidth="1"/>
    <col min="6915" max="6915" width="6" customWidth="1"/>
    <col min="6916" max="6916" width="10.140625" bestFit="1" customWidth="1"/>
    <col min="6917" max="6917" width="8" customWidth="1"/>
    <col min="6918" max="6918" width="80" customWidth="1"/>
    <col min="7168" max="7168" width="40" customWidth="1"/>
    <col min="7169" max="7169" width="3" customWidth="1"/>
    <col min="7170" max="7170" width="10" customWidth="1"/>
    <col min="7171" max="7171" width="6" customWidth="1"/>
    <col min="7172" max="7172" width="10.140625" bestFit="1" customWidth="1"/>
    <col min="7173" max="7173" width="8" customWidth="1"/>
    <col min="7174" max="7174" width="80" customWidth="1"/>
    <col min="7424" max="7424" width="40" customWidth="1"/>
    <col min="7425" max="7425" width="3" customWidth="1"/>
    <col min="7426" max="7426" width="10" customWidth="1"/>
    <col min="7427" max="7427" width="6" customWidth="1"/>
    <col min="7428" max="7428" width="10.140625" bestFit="1" customWidth="1"/>
    <col min="7429" max="7429" width="8" customWidth="1"/>
    <col min="7430" max="7430" width="80" customWidth="1"/>
    <col min="7680" max="7680" width="40" customWidth="1"/>
    <col min="7681" max="7681" width="3" customWidth="1"/>
    <col min="7682" max="7682" width="10" customWidth="1"/>
    <col min="7683" max="7683" width="6" customWidth="1"/>
    <col min="7684" max="7684" width="10.140625" bestFit="1" customWidth="1"/>
    <col min="7685" max="7685" width="8" customWidth="1"/>
    <col min="7686" max="7686" width="80" customWidth="1"/>
    <col min="7936" max="7936" width="40" customWidth="1"/>
    <col min="7937" max="7937" width="3" customWidth="1"/>
    <col min="7938" max="7938" width="10" customWidth="1"/>
    <col min="7939" max="7939" width="6" customWidth="1"/>
    <col min="7940" max="7940" width="10.140625" bestFit="1" customWidth="1"/>
    <col min="7941" max="7941" width="8" customWidth="1"/>
    <col min="7942" max="7942" width="80" customWidth="1"/>
    <col min="8192" max="8192" width="40" customWidth="1"/>
    <col min="8193" max="8193" width="3" customWidth="1"/>
    <col min="8194" max="8194" width="10" customWidth="1"/>
    <col min="8195" max="8195" width="6" customWidth="1"/>
    <col min="8196" max="8196" width="10.140625" bestFit="1" customWidth="1"/>
    <col min="8197" max="8197" width="8" customWidth="1"/>
    <col min="8198" max="8198" width="80" customWidth="1"/>
    <col min="8448" max="8448" width="40" customWidth="1"/>
    <col min="8449" max="8449" width="3" customWidth="1"/>
    <col min="8450" max="8450" width="10" customWidth="1"/>
    <col min="8451" max="8451" width="6" customWidth="1"/>
    <col min="8452" max="8452" width="10.140625" bestFit="1" customWidth="1"/>
    <col min="8453" max="8453" width="8" customWidth="1"/>
    <col min="8454" max="8454" width="80" customWidth="1"/>
    <col min="8704" max="8704" width="40" customWidth="1"/>
    <col min="8705" max="8705" width="3" customWidth="1"/>
    <col min="8706" max="8706" width="10" customWidth="1"/>
    <col min="8707" max="8707" width="6" customWidth="1"/>
    <col min="8708" max="8708" width="10.140625" bestFit="1" customWidth="1"/>
    <col min="8709" max="8709" width="8" customWidth="1"/>
    <col min="8710" max="8710" width="80" customWidth="1"/>
    <col min="8960" max="8960" width="40" customWidth="1"/>
    <col min="8961" max="8961" width="3" customWidth="1"/>
    <col min="8962" max="8962" width="10" customWidth="1"/>
    <col min="8963" max="8963" width="6" customWidth="1"/>
    <col min="8964" max="8964" width="10.140625" bestFit="1" customWidth="1"/>
    <col min="8965" max="8965" width="8" customWidth="1"/>
    <col min="8966" max="8966" width="80" customWidth="1"/>
    <col min="9216" max="9216" width="40" customWidth="1"/>
    <col min="9217" max="9217" width="3" customWidth="1"/>
    <col min="9218" max="9218" width="10" customWidth="1"/>
    <col min="9219" max="9219" width="6" customWidth="1"/>
    <col min="9220" max="9220" width="10.140625" bestFit="1" customWidth="1"/>
    <col min="9221" max="9221" width="8" customWidth="1"/>
    <col min="9222" max="9222" width="80" customWidth="1"/>
    <col min="9472" max="9472" width="40" customWidth="1"/>
    <col min="9473" max="9473" width="3" customWidth="1"/>
    <col min="9474" max="9474" width="10" customWidth="1"/>
    <col min="9475" max="9475" width="6" customWidth="1"/>
    <col min="9476" max="9476" width="10.140625" bestFit="1" customWidth="1"/>
    <col min="9477" max="9477" width="8" customWidth="1"/>
    <col min="9478" max="9478" width="80" customWidth="1"/>
    <col min="9728" max="9728" width="40" customWidth="1"/>
    <col min="9729" max="9729" width="3" customWidth="1"/>
    <col min="9730" max="9730" width="10" customWidth="1"/>
    <col min="9731" max="9731" width="6" customWidth="1"/>
    <col min="9732" max="9732" width="10.140625" bestFit="1" customWidth="1"/>
    <col min="9733" max="9733" width="8" customWidth="1"/>
    <col min="9734" max="9734" width="80" customWidth="1"/>
    <col min="9984" max="9984" width="40" customWidth="1"/>
    <col min="9985" max="9985" width="3" customWidth="1"/>
    <col min="9986" max="9986" width="10" customWidth="1"/>
    <col min="9987" max="9987" width="6" customWidth="1"/>
    <col min="9988" max="9988" width="10.140625" bestFit="1" customWidth="1"/>
    <col min="9989" max="9989" width="8" customWidth="1"/>
    <col min="9990" max="9990" width="80" customWidth="1"/>
    <col min="10240" max="10240" width="40" customWidth="1"/>
    <col min="10241" max="10241" width="3" customWidth="1"/>
    <col min="10242" max="10242" width="10" customWidth="1"/>
    <col min="10243" max="10243" width="6" customWidth="1"/>
    <col min="10244" max="10244" width="10.140625" bestFit="1" customWidth="1"/>
    <col min="10245" max="10245" width="8" customWidth="1"/>
    <col min="10246" max="10246" width="80" customWidth="1"/>
    <col min="10496" max="10496" width="40" customWidth="1"/>
    <col min="10497" max="10497" width="3" customWidth="1"/>
    <col min="10498" max="10498" width="10" customWidth="1"/>
    <col min="10499" max="10499" width="6" customWidth="1"/>
    <col min="10500" max="10500" width="10.140625" bestFit="1" customWidth="1"/>
    <col min="10501" max="10501" width="8" customWidth="1"/>
    <col min="10502" max="10502" width="80" customWidth="1"/>
    <col min="10752" max="10752" width="40" customWidth="1"/>
    <col min="10753" max="10753" width="3" customWidth="1"/>
    <col min="10754" max="10754" width="10" customWidth="1"/>
    <col min="10755" max="10755" width="6" customWidth="1"/>
    <col min="10756" max="10756" width="10.140625" bestFit="1" customWidth="1"/>
    <col min="10757" max="10757" width="8" customWidth="1"/>
    <col min="10758" max="10758" width="80" customWidth="1"/>
    <col min="11008" max="11008" width="40" customWidth="1"/>
    <col min="11009" max="11009" width="3" customWidth="1"/>
    <col min="11010" max="11010" width="10" customWidth="1"/>
    <col min="11011" max="11011" width="6" customWidth="1"/>
    <col min="11012" max="11012" width="10.140625" bestFit="1" customWidth="1"/>
    <col min="11013" max="11013" width="8" customWidth="1"/>
    <col min="11014" max="11014" width="80" customWidth="1"/>
    <col min="11264" max="11264" width="40" customWidth="1"/>
    <col min="11265" max="11265" width="3" customWidth="1"/>
    <col min="11266" max="11266" width="10" customWidth="1"/>
    <col min="11267" max="11267" width="6" customWidth="1"/>
    <col min="11268" max="11268" width="10.140625" bestFit="1" customWidth="1"/>
    <col min="11269" max="11269" width="8" customWidth="1"/>
    <col min="11270" max="11270" width="80" customWidth="1"/>
    <col min="11520" max="11520" width="40" customWidth="1"/>
    <col min="11521" max="11521" width="3" customWidth="1"/>
    <col min="11522" max="11522" width="10" customWidth="1"/>
    <col min="11523" max="11523" width="6" customWidth="1"/>
    <col min="11524" max="11524" width="10.140625" bestFit="1" customWidth="1"/>
    <col min="11525" max="11525" width="8" customWidth="1"/>
    <col min="11526" max="11526" width="80" customWidth="1"/>
    <col min="11776" max="11776" width="40" customWidth="1"/>
    <col min="11777" max="11777" width="3" customWidth="1"/>
    <col min="11778" max="11778" width="10" customWidth="1"/>
    <col min="11779" max="11779" width="6" customWidth="1"/>
    <col min="11780" max="11780" width="10.140625" bestFit="1" customWidth="1"/>
    <col min="11781" max="11781" width="8" customWidth="1"/>
    <col min="11782" max="11782" width="80" customWidth="1"/>
    <col min="12032" max="12032" width="40" customWidth="1"/>
    <col min="12033" max="12033" width="3" customWidth="1"/>
    <col min="12034" max="12034" width="10" customWidth="1"/>
    <col min="12035" max="12035" width="6" customWidth="1"/>
    <col min="12036" max="12036" width="10.140625" bestFit="1" customWidth="1"/>
    <col min="12037" max="12037" width="8" customWidth="1"/>
    <col min="12038" max="12038" width="80" customWidth="1"/>
    <col min="12288" max="12288" width="40" customWidth="1"/>
    <col min="12289" max="12289" width="3" customWidth="1"/>
    <col min="12290" max="12290" width="10" customWidth="1"/>
    <col min="12291" max="12291" width="6" customWidth="1"/>
    <col min="12292" max="12292" width="10.140625" bestFit="1" customWidth="1"/>
    <col min="12293" max="12293" width="8" customWidth="1"/>
    <col min="12294" max="12294" width="80" customWidth="1"/>
    <col min="12544" max="12544" width="40" customWidth="1"/>
    <col min="12545" max="12545" width="3" customWidth="1"/>
    <col min="12546" max="12546" width="10" customWidth="1"/>
    <col min="12547" max="12547" width="6" customWidth="1"/>
    <col min="12548" max="12548" width="10.140625" bestFit="1" customWidth="1"/>
    <col min="12549" max="12549" width="8" customWidth="1"/>
    <col min="12550" max="12550" width="80" customWidth="1"/>
    <col min="12800" max="12800" width="40" customWidth="1"/>
    <col min="12801" max="12801" width="3" customWidth="1"/>
    <col min="12802" max="12802" width="10" customWidth="1"/>
    <col min="12803" max="12803" width="6" customWidth="1"/>
    <col min="12804" max="12804" width="10.140625" bestFit="1" customWidth="1"/>
    <col min="12805" max="12805" width="8" customWidth="1"/>
    <col min="12806" max="12806" width="80" customWidth="1"/>
    <col min="13056" max="13056" width="40" customWidth="1"/>
    <col min="13057" max="13057" width="3" customWidth="1"/>
    <col min="13058" max="13058" width="10" customWidth="1"/>
    <col min="13059" max="13059" width="6" customWidth="1"/>
    <col min="13060" max="13060" width="10.140625" bestFit="1" customWidth="1"/>
    <col min="13061" max="13061" width="8" customWidth="1"/>
    <col min="13062" max="13062" width="80" customWidth="1"/>
    <col min="13312" max="13312" width="40" customWidth="1"/>
    <col min="13313" max="13313" width="3" customWidth="1"/>
    <col min="13314" max="13314" width="10" customWidth="1"/>
    <col min="13315" max="13315" width="6" customWidth="1"/>
    <col min="13316" max="13316" width="10.140625" bestFit="1" customWidth="1"/>
    <col min="13317" max="13317" width="8" customWidth="1"/>
    <col min="13318" max="13318" width="80" customWidth="1"/>
    <col min="13568" max="13568" width="40" customWidth="1"/>
    <col min="13569" max="13569" width="3" customWidth="1"/>
    <col min="13570" max="13570" width="10" customWidth="1"/>
    <col min="13571" max="13571" width="6" customWidth="1"/>
    <col min="13572" max="13572" width="10.140625" bestFit="1" customWidth="1"/>
    <col min="13573" max="13573" width="8" customWidth="1"/>
    <col min="13574" max="13574" width="80" customWidth="1"/>
    <col min="13824" max="13824" width="40" customWidth="1"/>
    <col min="13825" max="13825" width="3" customWidth="1"/>
    <col min="13826" max="13826" width="10" customWidth="1"/>
    <col min="13827" max="13827" width="6" customWidth="1"/>
    <col min="13828" max="13828" width="10.140625" bestFit="1" customWidth="1"/>
    <col min="13829" max="13829" width="8" customWidth="1"/>
    <col min="13830" max="13830" width="80" customWidth="1"/>
    <col min="14080" max="14080" width="40" customWidth="1"/>
    <col min="14081" max="14081" width="3" customWidth="1"/>
    <col min="14082" max="14082" width="10" customWidth="1"/>
    <col min="14083" max="14083" width="6" customWidth="1"/>
    <col min="14084" max="14084" width="10.140625" bestFit="1" customWidth="1"/>
    <col min="14085" max="14085" width="8" customWidth="1"/>
    <col min="14086" max="14086" width="80" customWidth="1"/>
    <col min="14336" max="14336" width="40" customWidth="1"/>
    <col min="14337" max="14337" width="3" customWidth="1"/>
    <col min="14338" max="14338" width="10" customWidth="1"/>
    <col min="14339" max="14339" width="6" customWidth="1"/>
    <col min="14340" max="14340" width="10.140625" bestFit="1" customWidth="1"/>
    <col min="14341" max="14341" width="8" customWidth="1"/>
    <col min="14342" max="14342" width="80" customWidth="1"/>
    <col min="14592" max="14592" width="40" customWidth="1"/>
    <col min="14593" max="14593" width="3" customWidth="1"/>
    <col min="14594" max="14594" width="10" customWidth="1"/>
    <col min="14595" max="14595" width="6" customWidth="1"/>
    <col min="14596" max="14596" width="10.140625" bestFit="1" customWidth="1"/>
    <col min="14597" max="14597" width="8" customWidth="1"/>
    <col min="14598" max="14598" width="80" customWidth="1"/>
    <col min="14848" max="14848" width="40" customWidth="1"/>
    <col min="14849" max="14849" width="3" customWidth="1"/>
    <col min="14850" max="14850" width="10" customWidth="1"/>
    <col min="14851" max="14851" width="6" customWidth="1"/>
    <col min="14852" max="14852" width="10.140625" bestFit="1" customWidth="1"/>
    <col min="14853" max="14853" width="8" customWidth="1"/>
    <col min="14854" max="14854" width="80" customWidth="1"/>
    <col min="15104" max="15104" width="40" customWidth="1"/>
    <col min="15105" max="15105" width="3" customWidth="1"/>
    <col min="15106" max="15106" width="10" customWidth="1"/>
    <col min="15107" max="15107" width="6" customWidth="1"/>
    <col min="15108" max="15108" width="10.140625" bestFit="1" customWidth="1"/>
    <col min="15109" max="15109" width="8" customWidth="1"/>
    <col min="15110" max="15110" width="80" customWidth="1"/>
    <col min="15360" max="15360" width="40" customWidth="1"/>
    <col min="15361" max="15361" width="3" customWidth="1"/>
    <col min="15362" max="15362" width="10" customWidth="1"/>
    <col min="15363" max="15363" width="6" customWidth="1"/>
    <col min="15364" max="15364" width="10.140625" bestFit="1" customWidth="1"/>
    <col min="15365" max="15365" width="8" customWidth="1"/>
    <col min="15366" max="15366" width="80" customWidth="1"/>
    <col min="15616" max="15616" width="40" customWidth="1"/>
    <col min="15617" max="15617" width="3" customWidth="1"/>
    <col min="15618" max="15618" width="10" customWidth="1"/>
    <col min="15619" max="15619" width="6" customWidth="1"/>
    <col min="15620" max="15620" width="10.140625" bestFit="1" customWidth="1"/>
    <col min="15621" max="15621" width="8" customWidth="1"/>
    <col min="15622" max="15622" width="80" customWidth="1"/>
    <col min="15872" max="15872" width="40" customWidth="1"/>
    <col min="15873" max="15873" width="3" customWidth="1"/>
    <col min="15874" max="15874" width="10" customWidth="1"/>
    <col min="15875" max="15875" width="6" customWidth="1"/>
    <col min="15876" max="15876" width="10.140625" bestFit="1" customWidth="1"/>
    <col min="15877" max="15877" width="8" customWidth="1"/>
    <col min="15878" max="15878" width="80" customWidth="1"/>
    <col min="16128" max="16128" width="40" customWidth="1"/>
    <col min="16129" max="16129" width="3" customWidth="1"/>
    <col min="16130" max="16130" width="10" customWidth="1"/>
    <col min="16131" max="16131" width="6" customWidth="1"/>
    <col min="16132" max="16132" width="10.140625" bestFit="1" customWidth="1"/>
    <col min="16133" max="16133" width="8" customWidth="1"/>
    <col min="16134" max="16134" width="80" customWidth="1"/>
  </cols>
  <sheetData>
    <row r="1" spans="1:6" x14ac:dyDescent="0.25">
      <c r="A1" s="117" t="s">
        <v>690</v>
      </c>
      <c r="B1" s="117"/>
      <c r="C1" s="117"/>
      <c r="D1" s="117"/>
      <c r="E1" s="117"/>
      <c r="F1" s="117"/>
    </row>
    <row r="2" spans="1:6" x14ac:dyDescent="0.25">
      <c r="A2" s="1" t="s">
        <v>109</v>
      </c>
      <c r="B2" s="1" t="s">
        <v>108</v>
      </c>
      <c r="C2" s="1">
        <v>30193</v>
      </c>
      <c r="D2" s="1" t="s">
        <v>107</v>
      </c>
      <c r="E2" s="5">
        <v>44874</v>
      </c>
      <c r="F2" s="1" t="s">
        <v>110</v>
      </c>
    </row>
    <row r="3" spans="1:6" x14ac:dyDescent="0.25">
      <c r="A3" s="1" t="s">
        <v>112</v>
      </c>
      <c r="B3" s="1" t="s">
        <v>108</v>
      </c>
      <c r="C3" s="1">
        <v>30205</v>
      </c>
      <c r="D3" s="1" t="s">
        <v>111</v>
      </c>
      <c r="E3" s="5">
        <v>15756</v>
      </c>
      <c r="F3" s="1" t="s">
        <v>113</v>
      </c>
    </row>
    <row r="4" spans="1:6" x14ac:dyDescent="0.25">
      <c r="A4" s="1" t="s">
        <v>112</v>
      </c>
      <c r="B4" s="1" t="s">
        <v>108</v>
      </c>
      <c r="C4" s="1">
        <v>30205</v>
      </c>
      <c r="D4" s="1" t="s">
        <v>114</v>
      </c>
      <c r="E4" s="5">
        <v>4429</v>
      </c>
      <c r="F4" s="1" t="s">
        <v>115</v>
      </c>
    </row>
    <row r="5" spans="1:6" x14ac:dyDescent="0.25">
      <c r="A5" s="1" t="s">
        <v>112</v>
      </c>
      <c r="B5" s="1" t="s">
        <v>108</v>
      </c>
      <c r="C5" s="1">
        <v>30208</v>
      </c>
      <c r="D5" s="1" t="s">
        <v>111</v>
      </c>
      <c r="E5" s="5">
        <v>6303</v>
      </c>
      <c r="F5" s="1" t="s">
        <v>116</v>
      </c>
    </row>
    <row r="6" spans="1:6" x14ac:dyDescent="0.25">
      <c r="A6" s="1" t="s">
        <v>112</v>
      </c>
      <c r="B6" s="1" t="s">
        <v>108</v>
      </c>
      <c r="C6" s="1">
        <v>30217</v>
      </c>
      <c r="D6" s="1" t="s">
        <v>117</v>
      </c>
      <c r="E6" s="5">
        <v>19000</v>
      </c>
      <c r="F6" s="1" t="s">
        <v>118</v>
      </c>
    </row>
    <row r="7" spans="1:6" x14ac:dyDescent="0.25">
      <c r="A7" s="1" t="s">
        <v>112</v>
      </c>
      <c r="B7" s="1" t="s">
        <v>108</v>
      </c>
      <c r="C7" s="1">
        <v>30217</v>
      </c>
      <c r="D7" s="1" t="s">
        <v>117</v>
      </c>
      <c r="E7" s="5">
        <v>1000</v>
      </c>
      <c r="F7" s="1" t="s">
        <v>118</v>
      </c>
    </row>
    <row r="8" spans="1:6" x14ac:dyDescent="0.25">
      <c r="A8" s="1" t="s">
        <v>112</v>
      </c>
      <c r="B8" s="1" t="s">
        <v>108</v>
      </c>
      <c r="C8" s="1">
        <v>30219</v>
      </c>
      <c r="D8" s="1" t="s">
        <v>119</v>
      </c>
      <c r="E8" s="5">
        <v>18000</v>
      </c>
      <c r="F8" s="1" t="s">
        <v>120</v>
      </c>
    </row>
    <row r="9" spans="1:6" x14ac:dyDescent="0.25">
      <c r="A9" s="1" t="s">
        <v>112</v>
      </c>
      <c r="B9" s="1" t="s">
        <v>108</v>
      </c>
      <c r="C9" s="1">
        <v>30219</v>
      </c>
      <c r="D9" s="1" t="s">
        <v>121</v>
      </c>
      <c r="E9" s="5">
        <v>17647</v>
      </c>
      <c r="F9" s="1" t="s">
        <v>122</v>
      </c>
    </row>
    <row r="10" spans="1:6" x14ac:dyDescent="0.25">
      <c r="A10" s="1" t="s">
        <v>124</v>
      </c>
      <c r="B10" s="1" t="s">
        <v>108</v>
      </c>
      <c r="C10" s="1">
        <v>30222</v>
      </c>
      <c r="D10" s="1" t="s">
        <v>123</v>
      </c>
      <c r="E10" s="5">
        <v>36000</v>
      </c>
      <c r="F10" s="1" t="s">
        <v>125</v>
      </c>
    </row>
    <row r="11" spans="1:6" x14ac:dyDescent="0.25">
      <c r="A11" s="1" t="s">
        <v>124</v>
      </c>
      <c r="B11" s="1" t="s">
        <v>108</v>
      </c>
      <c r="C11" s="1">
        <v>30223</v>
      </c>
      <c r="D11" s="1" t="s">
        <v>107</v>
      </c>
      <c r="E11" s="5">
        <v>8908</v>
      </c>
      <c r="F11" s="1" t="s">
        <v>126</v>
      </c>
    </row>
    <row r="12" spans="1:6" x14ac:dyDescent="0.25">
      <c r="A12" s="1" t="s">
        <v>124</v>
      </c>
      <c r="B12" s="1" t="s">
        <v>108</v>
      </c>
      <c r="C12" s="1">
        <v>30224</v>
      </c>
      <c r="D12" s="1" t="s">
        <v>127</v>
      </c>
      <c r="E12" s="5">
        <v>250</v>
      </c>
      <c r="F12" s="1" t="s">
        <v>128</v>
      </c>
    </row>
    <row r="13" spans="1:6" x14ac:dyDescent="0.25">
      <c r="A13" s="1" t="s">
        <v>124</v>
      </c>
      <c r="B13" s="1" t="s">
        <v>108</v>
      </c>
      <c r="C13" s="1">
        <v>30225</v>
      </c>
      <c r="D13" s="1" t="s">
        <v>129</v>
      </c>
      <c r="E13" s="5">
        <v>1260</v>
      </c>
      <c r="F13" s="1" t="s">
        <v>130</v>
      </c>
    </row>
    <row r="14" spans="1:6" x14ac:dyDescent="0.25">
      <c r="A14" s="1" t="s">
        <v>124</v>
      </c>
      <c r="B14" s="1" t="s">
        <v>108</v>
      </c>
      <c r="C14" s="1">
        <v>30226</v>
      </c>
      <c r="D14" s="1" t="s">
        <v>131</v>
      </c>
      <c r="E14" s="5">
        <v>20000</v>
      </c>
      <c r="F14" s="1" t="s">
        <v>132</v>
      </c>
    </row>
    <row r="15" spans="1:6" x14ac:dyDescent="0.25">
      <c r="A15" s="1" t="s">
        <v>134</v>
      </c>
      <c r="B15" s="1" t="s">
        <v>108</v>
      </c>
      <c r="C15" s="1">
        <v>30247</v>
      </c>
      <c r="D15" s="1" t="s">
        <v>133</v>
      </c>
      <c r="E15" s="5">
        <v>234463</v>
      </c>
      <c r="F15" s="1" t="s">
        <v>135</v>
      </c>
    </row>
    <row r="16" spans="1:6" x14ac:dyDescent="0.25">
      <c r="A16" s="1" t="s">
        <v>134</v>
      </c>
      <c r="B16" s="1" t="s">
        <v>108</v>
      </c>
      <c r="C16" s="1">
        <v>30247</v>
      </c>
      <c r="D16" s="1" t="s">
        <v>114</v>
      </c>
      <c r="E16" s="5">
        <v>162495</v>
      </c>
      <c r="F16" s="1" t="s">
        <v>136</v>
      </c>
    </row>
    <row r="17" spans="1:6" x14ac:dyDescent="0.25">
      <c r="A17" s="1" t="s">
        <v>138</v>
      </c>
      <c r="B17" s="1" t="s">
        <v>108</v>
      </c>
      <c r="C17" s="1">
        <v>30262</v>
      </c>
      <c r="D17" s="1" t="s">
        <v>137</v>
      </c>
      <c r="E17" s="5">
        <v>12950</v>
      </c>
      <c r="F17" s="1" t="s">
        <v>139</v>
      </c>
    </row>
    <row r="18" spans="1:6" x14ac:dyDescent="0.25">
      <c r="A18" s="1" t="s">
        <v>140</v>
      </c>
      <c r="B18" s="1" t="s">
        <v>108</v>
      </c>
      <c r="C18" s="1">
        <v>30277</v>
      </c>
      <c r="D18" s="1" t="s">
        <v>114</v>
      </c>
      <c r="E18" s="5">
        <v>8638</v>
      </c>
      <c r="F18" s="1" t="s">
        <v>141</v>
      </c>
    </row>
    <row r="19" spans="1:6" x14ac:dyDescent="0.25">
      <c r="A19" s="1" t="s">
        <v>144</v>
      </c>
      <c r="B19" s="1" t="s">
        <v>143</v>
      </c>
      <c r="C19" s="1">
        <v>41</v>
      </c>
      <c r="D19" s="1" t="s">
        <v>142</v>
      </c>
      <c r="E19" s="5">
        <v>7250</v>
      </c>
      <c r="F19" s="1" t="s">
        <v>145</v>
      </c>
    </row>
    <row r="20" spans="1:6" x14ac:dyDescent="0.25">
      <c r="A20" s="1" t="s">
        <v>144</v>
      </c>
      <c r="B20" s="1" t="s">
        <v>143</v>
      </c>
      <c r="C20" s="1">
        <v>41</v>
      </c>
      <c r="D20" s="1"/>
      <c r="E20" s="5">
        <v>5900</v>
      </c>
      <c r="F20" s="1" t="s">
        <v>146</v>
      </c>
    </row>
    <row r="21" spans="1:6" x14ac:dyDescent="0.25">
      <c r="A21" s="1" t="s">
        <v>147</v>
      </c>
      <c r="B21" s="1" t="s">
        <v>108</v>
      </c>
      <c r="C21" s="1">
        <v>30316</v>
      </c>
      <c r="D21" s="1" t="s">
        <v>137</v>
      </c>
      <c r="E21" s="5">
        <v>12950</v>
      </c>
      <c r="F21" s="1" t="s">
        <v>148</v>
      </c>
    </row>
    <row r="22" spans="1:6" x14ac:dyDescent="0.25">
      <c r="A22" s="1" t="s">
        <v>149</v>
      </c>
      <c r="B22" s="1" t="s">
        <v>108</v>
      </c>
      <c r="C22" s="1">
        <v>30319</v>
      </c>
      <c r="D22" s="1" t="s">
        <v>114</v>
      </c>
      <c r="E22" s="5">
        <v>14833</v>
      </c>
      <c r="F22" s="1" t="s">
        <v>150</v>
      </c>
    </row>
    <row r="23" spans="1:6" x14ac:dyDescent="0.25">
      <c r="A23" s="1" t="s">
        <v>152</v>
      </c>
      <c r="B23" s="1" t="s">
        <v>143</v>
      </c>
      <c r="C23" s="1">
        <v>43</v>
      </c>
      <c r="D23" s="1" t="s">
        <v>151</v>
      </c>
      <c r="E23" s="5">
        <v>28000</v>
      </c>
      <c r="F23" s="1" t="s">
        <v>153</v>
      </c>
    </row>
    <row r="24" spans="1:6" x14ac:dyDescent="0.25">
      <c r="A24" s="1" t="s">
        <v>155</v>
      </c>
      <c r="B24" s="1" t="s">
        <v>108</v>
      </c>
      <c r="C24" s="1">
        <v>30348</v>
      </c>
      <c r="D24" s="1" t="s">
        <v>154</v>
      </c>
      <c r="E24" s="5">
        <v>27650</v>
      </c>
      <c r="F24" s="1" t="s">
        <v>156</v>
      </c>
    </row>
    <row r="25" spans="1:6" x14ac:dyDescent="0.25">
      <c r="A25" s="1" t="s">
        <v>155</v>
      </c>
      <c r="B25" s="1" t="s">
        <v>108</v>
      </c>
      <c r="C25" s="1">
        <v>30359</v>
      </c>
      <c r="D25" s="1" t="s">
        <v>114</v>
      </c>
      <c r="E25" s="5">
        <v>5185</v>
      </c>
      <c r="F25" s="1" t="s">
        <v>157</v>
      </c>
    </row>
    <row r="26" spans="1:6" x14ac:dyDescent="0.25">
      <c r="A26" s="1" t="s">
        <v>158</v>
      </c>
      <c r="B26" s="1" t="s">
        <v>108</v>
      </c>
      <c r="C26" s="1">
        <v>30373</v>
      </c>
      <c r="D26" s="1" t="s">
        <v>107</v>
      </c>
      <c r="E26" s="5">
        <v>2624</v>
      </c>
      <c r="F26" s="1" t="s">
        <v>159</v>
      </c>
    </row>
    <row r="27" spans="1:6" x14ac:dyDescent="0.25">
      <c r="A27" s="1" t="s">
        <v>158</v>
      </c>
      <c r="B27" s="1" t="s">
        <v>108</v>
      </c>
      <c r="C27" s="1">
        <v>30374</v>
      </c>
      <c r="D27" s="1" t="s">
        <v>114</v>
      </c>
      <c r="E27" s="5">
        <v>19200</v>
      </c>
      <c r="F27" s="1" t="s">
        <v>160</v>
      </c>
    </row>
    <row r="28" spans="1:6" x14ac:dyDescent="0.25">
      <c r="A28" s="1" t="s">
        <v>161</v>
      </c>
      <c r="B28" s="1" t="s">
        <v>108</v>
      </c>
      <c r="C28" s="1">
        <v>30410</v>
      </c>
      <c r="D28" s="1" t="s">
        <v>114</v>
      </c>
      <c r="E28" s="5">
        <v>6473</v>
      </c>
      <c r="F28" s="1" t="s">
        <v>162</v>
      </c>
    </row>
    <row r="29" spans="1:6" x14ac:dyDescent="0.25">
      <c r="A29" s="1" t="s">
        <v>163</v>
      </c>
      <c r="B29" s="1" t="s">
        <v>108</v>
      </c>
      <c r="C29" s="1">
        <v>30466</v>
      </c>
      <c r="D29" s="1" t="s">
        <v>114</v>
      </c>
      <c r="E29" s="5">
        <v>6389</v>
      </c>
      <c r="F29" s="1" t="s">
        <v>164</v>
      </c>
    </row>
    <row r="30" spans="1:6" x14ac:dyDescent="0.25">
      <c r="A30" s="1" t="s">
        <v>165</v>
      </c>
      <c r="B30" s="1" t="s">
        <v>108</v>
      </c>
      <c r="C30" s="1">
        <v>30489</v>
      </c>
      <c r="D30" s="1" t="s">
        <v>114</v>
      </c>
      <c r="E30" s="5">
        <v>8042</v>
      </c>
      <c r="F30" s="1" t="s">
        <v>166</v>
      </c>
    </row>
    <row r="31" spans="1:6" x14ac:dyDescent="0.25">
      <c r="A31" s="1" t="s">
        <v>167</v>
      </c>
      <c r="B31" s="1" t="s">
        <v>108</v>
      </c>
      <c r="C31" s="1">
        <v>30495</v>
      </c>
      <c r="D31" s="1" t="s">
        <v>107</v>
      </c>
      <c r="E31" s="5">
        <v>59832</v>
      </c>
      <c r="F31" s="1" t="s">
        <v>168</v>
      </c>
    </row>
    <row r="32" spans="1:6" x14ac:dyDescent="0.25">
      <c r="A32" s="1" t="s">
        <v>167</v>
      </c>
      <c r="B32" s="1" t="s">
        <v>108</v>
      </c>
      <c r="C32" s="1">
        <v>30496</v>
      </c>
      <c r="D32" s="1" t="s">
        <v>111</v>
      </c>
      <c r="E32" s="5">
        <v>30798</v>
      </c>
      <c r="F32" s="1" t="s">
        <v>169</v>
      </c>
    </row>
    <row r="33" spans="1:6" x14ac:dyDescent="0.25">
      <c r="A33" s="1" t="s">
        <v>170</v>
      </c>
      <c r="B33" s="1" t="s">
        <v>108</v>
      </c>
      <c r="C33" s="1">
        <v>30539</v>
      </c>
      <c r="D33" s="1" t="s">
        <v>111</v>
      </c>
      <c r="E33" s="5">
        <v>8352</v>
      </c>
      <c r="F33" s="1" t="s">
        <v>171</v>
      </c>
    </row>
    <row r="34" spans="1:6" x14ac:dyDescent="0.25">
      <c r="A34" s="1" t="s">
        <v>170</v>
      </c>
      <c r="B34" s="1" t="s">
        <v>108</v>
      </c>
      <c r="C34" s="1">
        <v>30539</v>
      </c>
      <c r="D34" s="1" t="s">
        <v>127</v>
      </c>
      <c r="E34" s="5">
        <v>2900</v>
      </c>
      <c r="F34" s="1" t="s">
        <v>172</v>
      </c>
    </row>
    <row r="35" spans="1:6" x14ac:dyDescent="0.25">
      <c r="A35" s="1" t="s">
        <v>170</v>
      </c>
      <c r="B35" s="1" t="s">
        <v>108</v>
      </c>
      <c r="C35" s="1">
        <v>30539</v>
      </c>
      <c r="D35" s="1" t="s">
        <v>114</v>
      </c>
      <c r="E35" s="5">
        <v>4667</v>
      </c>
      <c r="F35" s="1" t="s">
        <v>173</v>
      </c>
    </row>
    <row r="36" spans="1:6" x14ac:dyDescent="0.25">
      <c r="A36" s="1" t="s">
        <v>174</v>
      </c>
      <c r="B36" s="1" t="s">
        <v>108</v>
      </c>
      <c r="C36" s="1">
        <v>30563</v>
      </c>
      <c r="D36" s="1" t="s">
        <v>114</v>
      </c>
      <c r="E36" s="5">
        <v>1723</v>
      </c>
      <c r="F36" s="1" t="s">
        <v>175</v>
      </c>
    </row>
    <row r="37" spans="1:6" x14ac:dyDescent="0.25">
      <c r="A37" s="1" t="s">
        <v>176</v>
      </c>
      <c r="B37" s="1" t="s">
        <v>108</v>
      </c>
      <c r="C37" s="1">
        <v>30586</v>
      </c>
      <c r="D37" s="1" t="s">
        <v>177</v>
      </c>
      <c r="E37" s="5">
        <v>13889</v>
      </c>
      <c r="F37" s="1" t="s">
        <v>178</v>
      </c>
    </row>
    <row r="38" spans="1:6" x14ac:dyDescent="0.25">
      <c r="A38" s="1" t="s">
        <v>176</v>
      </c>
      <c r="B38" s="1" t="s">
        <v>108</v>
      </c>
      <c r="C38" s="1">
        <v>30588</v>
      </c>
      <c r="D38" s="1" t="s">
        <v>179</v>
      </c>
      <c r="E38" s="5">
        <v>18300</v>
      </c>
      <c r="F38" s="1" t="s">
        <v>180</v>
      </c>
    </row>
    <row r="39" spans="1:6" x14ac:dyDescent="0.25">
      <c r="A39" s="1" t="s">
        <v>181</v>
      </c>
      <c r="B39" s="1" t="s">
        <v>108</v>
      </c>
      <c r="C39" s="1">
        <v>30634</v>
      </c>
      <c r="D39" s="1" t="s">
        <v>107</v>
      </c>
      <c r="E39" s="5">
        <v>8551</v>
      </c>
      <c r="F39" s="1" t="s">
        <v>182</v>
      </c>
    </row>
    <row r="40" spans="1:6" x14ac:dyDescent="0.25">
      <c r="A40" s="1" t="s">
        <v>181</v>
      </c>
      <c r="B40" s="1" t="s">
        <v>108</v>
      </c>
      <c r="C40" s="1">
        <v>30638</v>
      </c>
      <c r="D40" s="1" t="s">
        <v>114</v>
      </c>
      <c r="E40" s="5">
        <v>16200</v>
      </c>
      <c r="F40" s="1" t="s">
        <v>183</v>
      </c>
    </row>
    <row r="41" spans="1:6" x14ac:dyDescent="0.25">
      <c r="A41" s="1" t="s">
        <v>184</v>
      </c>
      <c r="B41" s="1" t="s">
        <v>108</v>
      </c>
      <c r="C41" s="1">
        <v>30640</v>
      </c>
      <c r="D41" s="1" t="s">
        <v>114</v>
      </c>
      <c r="E41" s="5">
        <v>1008</v>
      </c>
      <c r="F41" s="1" t="s">
        <v>185</v>
      </c>
    </row>
    <row r="42" spans="1:6" x14ac:dyDescent="0.25">
      <c r="A42" s="1" t="s">
        <v>186</v>
      </c>
      <c r="B42" s="1" t="s">
        <v>108</v>
      </c>
      <c r="C42" s="1">
        <v>30645</v>
      </c>
      <c r="D42" s="1" t="s">
        <v>179</v>
      </c>
      <c r="E42" s="5">
        <v>2800</v>
      </c>
      <c r="F42" s="1" t="s">
        <v>187</v>
      </c>
    </row>
    <row r="43" spans="1:6" x14ac:dyDescent="0.25">
      <c r="A43" s="1" t="s">
        <v>188</v>
      </c>
      <c r="B43" s="1" t="s">
        <v>108</v>
      </c>
      <c r="C43" s="1">
        <v>30662</v>
      </c>
      <c r="D43" s="1" t="s">
        <v>114</v>
      </c>
      <c r="E43" s="5">
        <v>3200</v>
      </c>
      <c r="F43" s="1" t="s">
        <v>189</v>
      </c>
    </row>
    <row r="44" spans="1:6" x14ac:dyDescent="0.25">
      <c r="A44" s="1" t="s">
        <v>190</v>
      </c>
      <c r="B44" s="1" t="s">
        <v>108</v>
      </c>
      <c r="C44" s="1">
        <v>30745</v>
      </c>
      <c r="D44" s="1" t="s">
        <v>191</v>
      </c>
      <c r="E44" s="5">
        <v>60700</v>
      </c>
      <c r="F44" s="1" t="s">
        <v>192</v>
      </c>
    </row>
    <row r="45" spans="1:6" x14ac:dyDescent="0.25">
      <c r="A45" s="1" t="s">
        <v>190</v>
      </c>
      <c r="B45" s="1" t="s">
        <v>108</v>
      </c>
      <c r="C45" s="1">
        <v>30746</v>
      </c>
      <c r="D45" s="1" t="s">
        <v>193</v>
      </c>
      <c r="E45" s="5">
        <v>9600</v>
      </c>
      <c r="F45" s="1" t="s">
        <v>194</v>
      </c>
    </row>
    <row r="46" spans="1:6" x14ac:dyDescent="0.25">
      <c r="A46" s="1" t="s">
        <v>195</v>
      </c>
      <c r="B46" s="1" t="s">
        <v>108</v>
      </c>
      <c r="C46" s="1">
        <v>30749</v>
      </c>
      <c r="D46" s="1" t="s">
        <v>114</v>
      </c>
      <c r="E46" s="5">
        <v>19200</v>
      </c>
      <c r="F46" s="1" t="s">
        <v>196</v>
      </c>
    </row>
    <row r="47" spans="1:6" x14ac:dyDescent="0.25">
      <c r="A47" s="1" t="s">
        <v>195</v>
      </c>
      <c r="B47" s="1" t="s">
        <v>108</v>
      </c>
      <c r="C47" s="1">
        <v>30751</v>
      </c>
      <c r="D47" s="1" t="s">
        <v>154</v>
      </c>
      <c r="E47" s="5">
        <v>11286</v>
      </c>
      <c r="F47" s="1" t="s">
        <v>197</v>
      </c>
    </row>
    <row r="48" spans="1:6" x14ac:dyDescent="0.25">
      <c r="A48" s="1" t="s">
        <v>198</v>
      </c>
      <c r="B48" s="1" t="s">
        <v>108</v>
      </c>
      <c r="C48" s="1">
        <v>30788</v>
      </c>
      <c r="D48" s="1" t="s">
        <v>179</v>
      </c>
      <c r="E48" s="5">
        <v>18600</v>
      </c>
      <c r="F48" s="1" t="s">
        <v>199</v>
      </c>
    </row>
    <row r="49" spans="1:6" x14ac:dyDescent="0.25">
      <c r="A49" s="1" t="s">
        <v>200</v>
      </c>
      <c r="B49" s="1" t="s">
        <v>108</v>
      </c>
      <c r="C49" s="1">
        <v>30805</v>
      </c>
      <c r="D49" s="1" t="s">
        <v>201</v>
      </c>
      <c r="E49" s="5">
        <v>3333</v>
      </c>
      <c r="F49" s="1" t="s">
        <v>202</v>
      </c>
    </row>
    <row r="50" spans="1:6" x14ac:dyDescent="0.25">
      <c r="A50" s="1" t="s">
        <v>203</v>
      </c>
      <c r="B50" s="1" t="s">
        <v>108</v>
      </c>
      <c r="C50" s="1">
        <v>30810</v>
      </c>
      <c r="D50" s="1" t="s">
        <v>114</v>
      </c>
      <c r="E50" s="5">
        <v>4429</v>
      </c>
      <c r="F50" s="1" t="s">
        <v>204</v>
      </c>
    </row>
    <row r="51" spans="1:6" x14ac:dyDescent="0.25">
      <c r="A51" s="1" t="s">
        <v>203</v>
      </c>
      <c r="B51" s="1" t="s">
        <v>108</v>
      </c>
      <c r="C51" s="1">
        <v>30813</v>
      </c>
      <c r="D51" s="1" t="s">
        <v>205</v>
      </c>
      <c r="E51" s="5">
        <v>17000</v>
      </c>
      <c r="F51" s="1" t="s">
        <v>206</v>
      </c>
    </row>
    <row r="52" spans="1:6" x14ac:dyDescent="0.25">
      <c r="A52" s="1" t="s">
        <v>207</v>
      </c>
      <c r="B52" s="1" t="s">
        <v>208</v>
      </c>
      <c r="C52" s="1">
        <v>677</v>
      </c>
      <c r="D52" s="1" t="s">
        <v>114</v>
      </c>
      <c r="E52" s="5">
        <v>5000</v>
      </c>
      <c r="F52" s="1" t="s">
        <v>209</v>
      </c>
    </row>
    <row r="53" spans="1:6" x14ac:dyDescent="0.25">
      <c r="A53" s="6">
        <v>43281</v>
      </c>
      <c r="B53" s="1" t="s">
        <v>224</v>
      </c>
      <c r="C53" s="1">
        <v>1023</v>
      </c>
      <c r="D53" s="1" t="s">
        <v>225</v>
      </c>
      <c r="E53" s="5">
        <v>213724</v>
      </c>
      <c r="F53" s="1" t="s">
        <v>274</v>
      </c>
    </row>
    <row r="54" spans="1:6" x14ac:dyDescent="0.25">
      <c r="A54" s="1" t="s">
        <v>210</v>
      </c>
      <c r="B54" s="1" t="s">
        <v>108</v>
      </c>
      <c r="C54" s="1">
        <v>30832</v>
      </c>
      <c r="D54" s="1" t="s">
        <v>127</v>
      </c>
      <c r="E54" s="5">
        <v>7900</v>
      </c>
      <c r="F54" s="1" t="s">
        <v>211</v>
      </c>
    </row>
    <row r="55" spans="1:6" x14ac:dyDescent="0.25">
      <c r="A55" s="1" t="s">
        <v>210</v>
      </c>
      <c r="B55" s="1" t="s">
        <v>108</v>
      </c>
      <c r="C55" s="1">
        <v>30833</v>
      </c>
      <c r="D55" s="1" t="s">
        <v>114</v>
      </c>
      <c r="E55" s="5">
        <v>12800</v>
      </c>
      <c r="F55" s="1" t="s">
        <v>212</v>
      </c>
    </row>
    <row r="56" spans="1:6" x14ac:dyDescent="0.25">
      <c r="A56" s="1" t="s">
        <v>213</v>
      </c>
      <c r="B56" s="1" t="s">
        <v>108</v>
      </c>
      <c r="C56" s="1">
        <v>30844</v>
      </c>
      <c r="D56" s="1" t="s">
        <v>107</v>
      </c>
      <c r="E56" s="5">
        <v>17815</v>
      </c>
      <c r="F56" s="1" t="s">
        <v>214</v>
      </c>
    </row>
    <row r="57" spans="1:6" x14ac:dyDescent="0.25">
      <c r="A57" s="1" t="s">
        <v>213</v>
      </c>
      <c r="B57" s="1" t="s">
        <v>108</v>
      </c>
      <c r="C57" s="1">
        <v>30846</v>
      </c>
      <c r="D57" s="1" t="s">
        <v>111</v>
      </c>
      <c r="E57" s="5">
        <v>6303</v>
      </c>
      <c r="F57" s="1" t="s">
        <v>215</v>
      </c>
    </row>
    <row r="58" spans="1:6" x14ac:dyDescent="0.25">
      <c r="A58" s="1" t="s">
        <v>213</v>
      </c>
      <c r="B58" s="1" t="s">
        <v>108</v>
      </c>
      <c r="C58" s="1">
        <v>30850</v>
      </c>
      <c r="D58" s="1" t="s">
        <v>111</v>
      </c>
      <c r="E58" s="5">
        <v>41429</v>
      </c>
      <c r="F58" s="1" t="s">
        <v>216</v>
      </c>
    </row>
    <row r="59" spans="1:6" x14ac:dyDescent="0.25">
      <c r="A59" s="1" t="s">
        <v>213</v>
      </c>
      <c r="B59" s="1" t="s">
        <v>108</v>
      </c>
      <c r="C59" s="1">
        <v>30851</v>
      </c>
      <c r="D59" s="1" t="s">
        <v>107</v>
      </c>
      <c r="E59" s="5">
        <v>22437</v>
      </c>
      <c r="F59" s="1" t="s">
        <v>217</v>
      </c>
    </row>
    <row r="60" spans="1:6" x14ac:dyDescent="0.25">
      <c r="A60" s="1" t="s">
        <v>218</v>
      </c>
      <c r="B60" s="1" t="s">
        <v>108</v>
      </c>
      <c r="C60" s="1">
        <v>30854</v>
      </c>
      <c r="D60" s="1" t="s">
        <v>107</v>
      </c>
      <c r="E60" s="5">
        <v>37395</v>
      </c>
      <c r="F60" s="1" t="s">
        <v>219</v>
      </c>
    </row>
    <row r="61" spans="1:6" x14ac:dyDescent="0.25">
      <c r="A61" s="1" t="s">
        <v>220</v>
      </c>
      <c r="B61" s="1" t="s">
        <v>108</v>
      </c>
      <c r="C61" s="1">
        <v>30879</v>
      </c>
      <c r="D61" s="1" t="s">
        <v>114</v>
      </c>
      <c r="E61" s="5">
        <v>8464</v>
      </c>
      <c r="F61" s="1" t="s">
        <v>221</v>
      </c>
    </row>
    <row r="62" spans="1:6" x14ac:dyDescent="0.25">
      <c r="A62" s="1" t="s">
        <v>220</v>
      </c>
      <c r="B62" s="1" t="s">
        <v>108</v>
      </c>
      <c r="C62" s="1">
        <v>30881</v>
      </c>
      <c r="D62" s="1" t="s">
        <v>154</v>
      </c>
      <c r="E62" s="5">
        <v>11286</v>
      </c>
      <c r="F62" s="1" t="s">
        <v>222</v>
      </c>
    </row>
    <row r="63" spans="1:6" x14ac:dyDescent="0.25">
      <c r="A63" s="1" t="s">
        <v>223</v>
      </c>
      <c r="B63" s="1" t="s">
        <v>224</v>
      </c>
      <c r="C63" s="1">
        <v>1023</v>
      </c>
      <c r="D63" s="1" t="s">
        <v>225</v>
      </c>
      <c r="E63" s="5">
        <v>213724</v>
      </c>
      <c r="F63" s="1" t="s">
        <v>275</v>
      </c>
    </row>
    <row r="64" spans="1:6" x14ac:dyDescent="0.25">
      <c r="A64" s="1" t="s">
        <v>223</v>
      </c>
      <c r="B64" s="1" t="s">
        <v>108</v>
      </c>
      <c r="C64" s="1">
        <v>30885</v>
      </c>
      <c r="D64" s="1" t="s">
        <v>137</v>
      </c>
      <c r="E64" s="5">
        <v>10882</v>
      </c>
      <c r="F64" s="1" t="s">
        <v>226</v>
      </c>
    </row>
    <row r="65" spans="1:6" x14ac:dyDescent="0.25">
      <c r="A65" s="1" t="s">
        <v>223</v>
      </c>
      <c r="B65" s="1" t="s">
        <v>108</v>
      </c>
      <c r="C65" s="1">
        <v>30887</v>
      </c>
      <c r="D65" s="1" t="s">
        <v>119</v>
      </c>
      <c r="E65" s="5">
        <v>15000</v>
      </c>
      <c r="F65" s="1" t="s">
        <v>227</v>
      </c>
    </row>
    <row r="66" spans="1:6" x14ac:dyDescent="0.25">
      <c r="A66" s="1" t="s">
        <v>228</v>
      </c>
      <c r="B66" s="1" t="s">
        <v>108</v>
      </c>
      <c r="C66" s="1">
        <v>30910</v>
      </c>
      <c r="D66" s="1" t="s">
        <v>154</v>
      </c>
      <c r="E66" s="5">
        <v>33361</v>
      </c>
      <c r="F66" s="1" t="s">
        <v>229</v>
      </c>
    </row>
    <row r="67" spans="1:6" x14ac:dyDescent="0.25">
      <c r="A67" s="1" t="s">
        <v>230</v>
      </c>
      <c r="B67" s="1" t="s">
        <v>108</v>
      </c>
      <c r="C67" s="1">
        <v>30940</v>
      </c>
      <c r="D67" s="1" t="s">
        <v>114</v>
      </c>
      <c r="E67" s="5">
        <v>36238</v>
      </c>
      <c r="F67" s="1" t="s">
        <v>231</v>
      </c>
    </row>
    <row r="68" spans="1:6" x14ac:dyDescent="0.25">
      <c r="A68" s="1" t="s">
        <v>232</v>
      </c>
      <c r="B68" s="1" t="s">
        <v>108</v>
      </c>
      <c r="C68" s="1">
        <v>30952</v>
      </c>
      <c r="D68" s="1" t="s">
        <v>114</v>
      </c>
      <c r="E68" s="5">
        <v>7875</v>
      </c>
      <c r="F68" s="1" t="s">
        <v>233</v>
      </c>
    </row>
    <row r="69" spans="1:6" x14ac:dyDescent="0.25">
      <c r="A69" s="1" t="s">
        <v>234</v>
      </c>
      <c r="B69" s="1" t="s">
        <v>108</v>
      </c>
      <c r="C69" s="1">
        <v>30970</v>
      </c>
      <c r="D69" s="1" t="s">
        <v>235</v>
      </c>
      <c r="E69" s="5">
        <v>6000</v>
      </c>
      <c r="F69" s="1" t="s">
        <v>236</v>
      </c>
    </row>
    <row r="70" spans="1:6" x14ac:dyDescent="0.25">
      <c r="A70" s="1" t="s">
        <v>237</v>
      </c>
      <c r="B70" s="1" t="s">
        <v>108</v>
      </c>
      <c r="C70" s="1">
        <v>30978</v>
      </c>
      <c r="D70" s="1" t="s">
        <v>137</v>
      </c>
      <c r="E70" s="5">
        <v>4706</v>
      </c>
      <c r="F70" s="1" t="s">
        <v>238</v>
      </c>
    </row>
    <row r="71" spans="1:6" x14ac:dyDescent="0.25">
      <c r="A71" s="1" t="s">
        <v>237</v>
      </c>
      <c r="B71" s="1" t="s">
        <v>108</v>
      </c>
      <c r="C71" s="1">
        <v>30981</v>
      </c>
      <c r="D71" s="1" t="s">
        <v>239</v>
      </c>
      <c r="E71" s="5">
        <v>10000</v>
      </c>
      <c r="F71" s="1" t="s">
        <v>240</v>
      </c>
    </row>
    <row r="72" spans="1:6" x14ac:dyDescent="0.25">
      <c r="A72" s="1" t="s">
        <v>241</v>
      </c>
      <c r="B72" s="1" t="s">
        <v>108</v>
      </c>
      <c r="C72" s="1">
        <v>31001</v>
      </c>
      <c r="D72" s="1" t="s">
        <v>111</v>
      </c>
      <c r="E72" s="5">
        <v>12350</v>
      </c>
      <c r="F72" s="1" t="s">
        <v>242</v>
      </c>
    </row>
    <row r="73" spans="1:6" x14ac:dyDescent="0.25">
      <c r="A73" s="1" t="s">
        <v>241</v>
      </c>
      <c r="B73" s="1" t="s">
        <v>108</v>
      </c>
      <c r="C73" s="1">
        <v>31004</v>
      </c>
      <c r="D73" s="1" t="s">
        <v>243</v>
      </c>
      <c r="E73" s="5">
        <v>7000</v>
      </c>
      <c r="F73" s="1" t="s">
        <v>244</v>
      </c>
    </row>
    <row r="74" spans="1:6" x14ac:dyDescent="0.25">
      <c r="A74" s="1" t="s">
        <v>241</v>
      </c>
      <c r="B74" s="1" t="s">
        <v>108</v>
      </c>
      <c r="C74" s="1">
        <v>31008</v>
      </c>
      <c r="D74" s="1" t="s">
        <v>154</v>
      </c>
      <c r="E74" s="5">
        <v>105294</v>
      </c>
      <c r="F74" s="1" t="s">
        <v>245</v>
      </c>
    </row>
    <row r="75" spans="1:6" x14ac:dyDescent="0.25">
      <c r="A75" s="1" t="s">
        <v>246</v>
      </c>
      <c r="B75" s="1" t="s">
        <v>108</v>
      </c>
      <c r="C75" s="1">
        <v>31024</v>
      </c>
      <c r="D75" s="1" t="s">
        <v>247</v>
      </c>
      <c r="E75" s="5">
        <v>25630</v>
      </c>
      <c r="F75" s="1" t="s">
        <v>248</v>
      </c>
    </row>
    <row r="76" spans="1:6" x14ac:dyDescent="0.25">
      <c r="A76" s="1" t="s">
        <v>246</v>
      </c>
      <c r="B76" s="1" t="s">
        <v>108</v>
      </c>
      <c r="C76" s="1">
        <v>31027</v>
      </c>
      <c r="D76" s="1" t="s">
        <v>249</v>
      </c>
      <c r="E76" s="5">
        <v>22300</v>
      </c>
      <c r="F76" s="1" t="s">
        <v>250</v>
      </c>
    </row>
    <row r="77" spans="1:6" x14ac:dyDescent="0.25">
      <c r="A77" s="1" t="s">
        <v>251</v>
      </c>
      <c r="B77" s="1" t="s">
        <v>108</v>
      </c>
      <c r="C77" s="1">
        <v>31033</v>
      </c>
      <c r="D77" s="1" t="s">
        <v>154</v>
      </c>
      <c r="E77" s="5">
        <v>14095</v>
      </c>
      <c r="F77" s="1" t="s">
        <v>252</v>
      </c>
    </row>
    <row r="78" spans="1:6" x14ac:dyDescent="0.25">
      <c r="A78" s="1" t="s">
        <v>253</v>
      </c>
      <c r="B78" s="1" t="s">
        <v>108</v>
      </c>
      <c r="C78" s="1">
        <v>31037</v>
      </c>
      <c r="D78" s="1" t="s">
        <v>114</v>
      </c>
      <c r="E78" s="5">
        <v>7756</v>
      </c>
      <c r="F78" s="1" t="s">
        <v>254</v>
      </c>
    </row>
    <row r="79" spans="1:6" x14ac:dyDescent="0.25">
      <c r="A79" s="1" t="s">
        <v>255</v>
      </c>
      <c r="B79" s="1" t="s">
        <v>108</v>
      </c>
      <c r="C79" s="1">
        <v>31046</v>
      </c>
      <c r="D79" s="1" t="s">
        <v>239</v>
      </c>
      <c r="E79" s="5">
        <v>8000</v>
      </c>
      <c r="F79" s="1" t="s">
        <v>256</v>
      </c>
    </row>
    <row r="80" spans="1:6" x14ac:dyDescent="0.25">
      <c r="A80" s="1" t="s">
        <v>255</v>
      </c>
      <c r="B80" s="1" t="s">
        <v>108</v>
      </c>
      <c r="C80" s="1">
        <v>31048</v>
      </c>
      <c r="D80" s="1" t="s">
        <v>257</v>
      </c>
      <c r="E80" s="5">
        <v>12000</v>
      </c>
      <c r="F80" s="1" t="s">
        <v>258</v>
      </c>
    </row>
    <row r="81" spans="1:6" x14ac:dyDescent="0.25">
      <c r="A81" s="1" t="s">
        <v>255</v>
      </c>
      <c r="B81" s="1" t="s">
        <v>108</v>
      </c>
      <c r="C81" s="1">
        <v>31050</v>
      </c>
      <c r="D81" s="1" t="s">
        <v>114</v>
      </c>
      <c r="E81" s="5">
        <v>6046</v>
      </c>
      <c r="F81" s="1" t="s">
        <v>259</v>
      </c>
    </row>
    <row r="82" spans="1:6" x14ac:dyDescent="0.25">
      <c r="A82" s="1" t="s">
        <v>260</v>
      </c>
      <c r="B82" s="1" t="s">
        <v>108</v>
      </c>
      <c r="C82" s="1">
        <v>31066</v>
      </c>
      <c r="D82" s="1" t="s">
        <v>261</v>
      </c>
      <c r="E82" s="5">
        <v>16000</v>
      </c>
      <c r="F82" s="1" t="s">
        <v>262</v>
      </c>
    </row>
    <row r="83" spans="1:6" x14ac:dyDescent="0.25">
      <c r="A83" s="1" t="s">
        <v>260</v>
      </c>
      <c r="B83" s="1" t="s">
        <v>108</v>
      </c>
      <c r="C83" s="1">
        <v>31066</v>
      </c>
      <c r="D83" s="1" t="s">
        <v>127</v>
      </c>
      <c r="E83" s="5">
        <v>8600</v>
      </c>
      <c r="F83" s="1" t="s">
        <v>263</v>
      </c>
    </row>
    <row r="84" spans="1:6" x14ac:dyDescent="0.25">
      <c r="A84" s="1" t="s">
        <v>260</v>
      </c>
      <c r="B84" s="1" t="s">
        <v>108</v>
      </c>
      <c r="C84" s="1">
        <v>31066</v>
      </c>
      <c r="D84" s="1" t="s">
        <v>127</v>
      </c>
      <c r="E84" s="5">
        <v>12900</v>
      </c>
      <c r="F84" s="1" t="s">
        <v>264</v>
      </c>
    </row>
    <row r="85" spans="1:6" x14ac:dyDescent="0.25">
      <c r="A85" s="1" t="s">
        <v>260</v>
      </c>
      <c r="B85" s="1" t="s">
        <v>108</v>
      </c>
      <c r="C85" s="1">
        <v>31066</v>
      </c>
      <c r="D85" s="1" t="s">
        <v>114</v>
      </c>
      <c r="E85" s="5">
        <v>8951</v>
      </c>
      <c r="F85" s="1" t="s">
        <v>265</v>
      </c>
    </row>
    <row r="86" spans="1:6" x14ac:dyDescent="0.25">
      <c r="A86" s="1" t="s">
        <v>266</v>
      </c>
      <c r="B86" s="1" t="s">
        <v>108</v>
      </c>
      <c r="C86" s="1">
        <v>31073</v>
      </c>
      <c r="D86" s="1" t="s">
        <v>111</v>
      </c>
      <c r="E86" s="5">
        <v>19500</v>
      </c>
      <c r="F86" s="1" t="s">
        <v>267</v>
      </c>
    </row>
    <row r="87" spans="1:6" x14ac:dyDescent="0.25">
      <c r="A87" s="1" t="s">
        <v>266</v>
      </c>
      <c r="B87" s="1" t="s">
        <v>108</v>
      </c>
      <c r="C87" s="1">
        <v>31075</v>
      </c>
      <c r="D87" s="1" t="s">
        <v>114</v>
      </c>
      <c r="E87" s="5">
        <v>11009</v>
      </c>
      <c r="F87" s="1" t="s">
        <v>268</v>
      </c>
    </row>
    <row r="88" spans="1:6" x14ac:dyDescent="0.25">
      <c r="A88" s="1" t="s">
        <v>266</v>
      </c>
      <c r="B88" s="1" t="s">
        <v>108</v>
      </c>
      <c r="C88" s="1">
        <v>31080</v>
      </c>
      <c r="D88" s="1" t="s">
        <v>269</v>
      </c>
      <c r="E88" s="5">
        <v>9000</v>
      </c>
      <c r="F88" s="1" t="s">
        <v>270</v>
      </c>
    </row>
    <row r="89" spans="1:6" x14ac:dyDescent="0.25">
      <c r="A89" s="1" t="s">
        <v>266</v>
      </c>
      <c r="B89" s="1" t="s">
        <v>108</v>
      </c>
      <c r="C89" s="1">
        <v>31082</v>
      </c>
      <c r="D89" s="1" t="s">
        <v>243</v>
      </c>
      <c r="E89" s="5">
        <v>6000</v>
      </c>
      <c r="F89" s="1" t="s">
        <v>271</v>
      </c>
    </row>
    <row r="90" spans="1:6" x14ac:dyDescent="0.25">
      <c r="A90" s="1" t="s">
        <v>266</v>
      </c>
      <c r="B90" s="1" t="s">
        <v>108</v>
      </c>
      <c r="C90" s="1">
        <v>31082</v>
      </c>
      <c r="D90" s="1" t="s">
        <v>127</v>
      </c>
      <c r="E90" s="5">
        <v>2300</v>
      </c>
      <c r="F90" s="1" t="s">
        <v>272</v>
      </c>
    </row>
    <row r="91" spans="1:6" x14ac:dyDescent="0.25">
      <c r="A91" s="1" t="s">
        <v>266</v>
      </c>
      <c r="B91" s="1" t="s">
        <v>108</v>
      </c>
      <c r="C91" s="1">
        <v>31082</v>
      </c>
      <c r="D91" s="1" t="s">
        <v>114</v>
      </c>
      <c r="E91" s="5">
        <v>5950</v>
      </c>
      <c r="F91" s="1" t="s">
        <v>273</v>
      </c>
    </row>
    <row r="92" spans="1:6" x14ac:dyDescent="0.25">
      <c r="A92" s="1" t="s">
        <v>276</v>
      </c>
      <c r="B92" s="1" t="s">
        <v>277</v>
      </c>
      <c r="C92" s="1">
        <v>310</v>
      </c>
      <c r="D92" s="1" t="s">
        <v>278</v>
      </c>
      <c r="E92" s="5">
        <v>123000</v>
      </c>
      <c r="F92" s="1" t="s">
        <v>279</v>
      </c>
    </row>
    <row r="93" spans="1:6" x14ac:dyDescent="0.25">
      <c r="A93" s="1" t="s">
        <v>276</v>
      </c>
      <c r="B93" s="1" t="s">
        <v>108</v>
      </c>
      <c r="C93" s="1">
        <v>31101</v>
      </c>
      <c r="D93" s="1" t="s">
        <v>107</v>
      </c>
      <c r="E93" s="5">
        <v>35630</v>
      </c>
      <c r="F93" s="1" t="s">
        <v>280</v>
      </c>
    </row>
    <row r="94" spans="1:6" x14ac:dyDescent="0.25">
      <c r="A94" s="1" t="s">
        <v>276</v>
      </c>
      <c r="B94" s="1" t="s">
        <v>108</v>
      </c>
      <c r="C94" s="1">
        <v>31102</v>
      </c>
      <c r="D94" s="1" t="s">
        <v>111</v>
      </c>
      <c r="E94" s="5">
        <v>15756</v>
      </c>
      <c r="F94" s="1" t="s">
        <v>281</v>
      </c>
    </row>
    <row r="95" spans="1:6" x14ac:dyDescent="0.25">
      <c r="A95" s="1" t="s">
        <v>282</v>
      </c>
      <c r="B95" s="1" t="s">
        <v>108</v>
      </c>
      <c r="C95" s="1">
        <v>31116</v>
      </c>
      <c r="D95" s="1" t="s">
        <v>243</v>
      </c>
      <c r="E95" s="5">
        <v>8800</v>
      </c>
      <c r="F95" s="1" t="s">
        <v>283</v>
      </c>
    </row>
    <row r="96" spans="1:6" x14ac:dyDescent="0.25">
      <c r="A96" s="1" t="s">
        <v>284</v>
      </c>
      <c r="B96" s="1" t="s">
        <v>108</v>
      </c>
      <c r="C96" s="1">
        <v>31123</v>
      </c>
      <c r="D96" s="1" t="s">
        <v>111</v>
      </c>
      <c r="E96" s="5">
        <v>13151</v>
      </c>
      <c r="F96" s="1" t="s">
        <v>285</v>
      </c>
    </row>
    <row r="97" spans="1:6" x14ac:dyDescent="0.25">
      <c r="A97" s="1" t="s">
        <v>286</v>
      </c>
      <c r="B97" s="1" t="s">
        <v>108</v>
      </c>
      <c r="C97" s="1">
        <v>31135</v>
      </c>
      <c r="D97" s="1" t="s">
        <v>243</v>
      </c>
      <c r="E97" s="5">
        <v>3000</v>
      </c>
      <c r="F97" s="1" t="s">
        <v>287</v>
      </c>
    </row>
    <row r="98" spans="1:6" x14ac:dyDescent="0.25">
      <c r="A98" s="1" t="s">
        <v>286</v>
      </c>
      <c r="B98" s="1" t="s">
        <v>108</v>
      </c>
      <c r="C98" s="1">
        <v>31140</v>
      </c>
      <c r="D98" s="1" t="s">
        <v>107</v>
      </c>
      <c r="E98" s="5">
        <v>22437</v>
      </c>
      <c r="F98" s="1" t="s">
        <v>288</v>
      </c>
    </row>
    <row r="99" spans="1:6" x14ac:dyDescent="0.25">
      <c r="A99" s="1" t="s">
        <v>286</v>
      </c>
      <c r="B99" s="1" t="s">
        <v>108</v>
      </c>
      <c r="C99" s="1">
        <v>31141</v>
      </c>
      <c r="D99" s="1" t="s">
        <v>111</v>
      </c>
      <c r="E99" s="5">
        <v>12605</v>
      </c>
      <c r="F99" s="1" t="s">
        <v>289</v>
      </c>
    </row>
    <row r="100" spans="1:6" x14ac:dyDescent="0.25">
      <c r="A100" s="1" t="s">
        <v>286</v>
      </c>
      <c r="B100" s="1" t="s">
        <v>108</v>
      </c>
      <c r="C100" s="1">
        <v>31142</v>
      </c>
      <c r="D100" s="1" t="s">
        <v>107</v>
      </c>
      <c r="E100" s="5">
        <v>37395</v>
      </c>
      <c r="F100" s="1" t="s">
        <v>290</v>
      </c>
    </row>
    <row r="101" spans="1:6" x14ac:dyDescent="0.25">
      <c r="A101" s="1" t="s">
        <v>286</v>
      </c>
      <c r="B101" s="1" t="s">
        <v>108</v>
      </c>
      <c r="C101" s="1">
        <v>31143</v>
      </c>
      <c r="D101" s="1" t="s">
        <v>114</v>
      </c>
      <c r="E101" s="5">
        <v>7000</v>
      </c>
      <c r="F101" s="1" t="s">
        <v>291</v>
      </c>
    </row>
    <row r="102" spans="1:6" x14ac:dyDescent="0.25">
      <c r="A102" s="1" t="s">
        <v>286</v>
      </c>
      <c r="B102" s="1" t="s">
        <v>108</v>
      </c>
      <c r="C102" s="1">
        <v>31144</v>
      </c>
      <c r="D102" s="1" t="s">
        <v>114</v>
      </c>
      <c r="E102" s="5">
        <v>2517</v>
      </c>
      <c r="F102" s="1" t="s">
        <v>292</v>
      </c>
    </row>
    <row r="103" spans="1:6" x14ac:dyDescent="0.25">
      <c r="A103" s="1" t="s">
        <v>293</v>
      </c>
      <c r="B103" s="1" t="s">
        <v>108</v>
      </c>
      <c r="C103" s="1">
        <v>31149</v>
      </c>
      <c r="D103" s="1" t="s">
        <v>137</v>
      </c>
      <c r="E103" s="5">
        <v>12857</v>
      </c>
      <c r="F103" s="1" t="s">
        <v>294</v>
      </c>
    </row>
    <row r="104" spans="1:6" x14ac:dyDescent="0.25">
      <c r="A104" s="1" t="s">
        <v>293</v>
      </c>
      <c r="B104" s="1" t="s">
        <v>108</v>
      </c>
      <c r="C104" s="1">
        <v>31155</v>
      </c>
      <c r="D104" s="1" t="s">
        <v>114</v>
      </c>
      <c r="E104" s="5">
        <v>14498</v>
      </c>
      <c r="F104" s="1" t="s">
        <v>295</v>
      </c>
    </row>
    <row r="105" spans="1:6" x14ac:dyDescent="0.25">
      <c r="A105" s="1" t="s">
        <v>296</v>
      </c>
      <c r="B105" s="1" t="s">
        <v>108</v>
      </c>
      <c r="C105" s="1">
        <v>31183</v>
      </c>
      <c r="D105" s="1" t="s">
        <v>243</v>
      </c>
      <c r="E105" s="5">
        <v>16000</v>
      </c>
      <c r="F105" s="1" t="s">
        <v>297</v>
      </c>
    </row>
    <row r="106" spans="1:6" x14ac:dyDescent="0.25">
      <c r="A106" s="1" t="s">
        <v>298</v>
      </c>
      <c r="B106" s="1" t="s">
        <v>108</v>
      </c>
      <c r="C106" s="1">
        <v>31191</v>
      </c>
      <c r="D106" s="1" t="s">
        <v>114</v>
      </c>
      <c r="E106" s="5">
        <v>4429</v>
      </c>
      <c r="F106" s="1" t="s">
        <v>299</v>
      </c>
    </row>
    <row r="107" spans="1:6" x14ac:dyDescent="0.25">
      <c r="A107" s="1" t="s">
        <v>300</v>
      </c>
      <c r="B107" s="1" t="s">
        <v>108</v>
      </c>
      <c r="C107" s="1">
        <v>31198</v>
      </c>
      <c r="D107" s="1" t="s">
        <v>301</v>
      </c>
      <c r="E107" s="5">
        <v>19400</v>
      </c>
      <c r="F107" s="1" t="s">
        <v>302</v>
      </c>
    </row>
    <row r="108" spans="1:6" x14ac:dyDescent="0.25">
      <c r="A108" s="1" t="s">
        <v>303</v>
      </c>
      <c r="B108" s="1" t="s">
        <v>108</v>
      </c>
      <c r="C108" s="1">
        <v>31228</v>
      </c>
      <c r="D108" s="1" t="s">
        <v>243</v>
      </c>
      <c r="E108" s="5">
        <v>16000</v>
      </c>
      <c r="F108" s="1" t="s">
        <v>304</v>
      </c>
    </row>
    <row r="109" spans="1:6" x14ac:dyDescent="0.25">
      <c r="A109" s="1" t="s">
        <v>305</v>
      </c>
      <c r="B109" s="1" t="s">
        <v>108</v>
      </c>
      <c r="C109" s="1">
        <v>31235</v>
      </c>
      <c r="D109" s="1" t="s">
        <v>306</v>
      </c>
      <c r="E109" s="5">
        <v>15000</v>
      </c>
      <c r="F109" s="1" t="s">
        <v>307</v>
      </c>
    </row>
    <row r="110" spans="1:6" x14ac:dyDescent="0.25">
      <c r="A110" s="1" t="s">
        <v>305</v>
      </c>
      <c r="B110" s="1" t="s">
        <v>108</v>
      </c>
      <c r="C110" s="1">
        <v>31238</v>
      </c>
      <c r="D110" s="1" t="s">
        <v>308</v>
      </c>
      <c r="E110" s="5">
        <v>7700</v>
      </c>
      <c r="F110" s="1" t="s">
        <v>309</v>
      </c>
    </row>
    <row r="111" spans="1:6" x14ac:dyDescent="0.25">
      <c r="A111" s="1" t="s">
        <v>305</v>
      </c>
      <c r="B111" s="1" t="s">
        <v>108</v>
      </c>
      <c r="C111" s="1">
        <v>31239</v>
      </c>
      <c r="D111" s="1" t="s">
        <v>310</v>
      </c>
      <c r="E111" s="5">
        <v>14400</v>
      </c>
      <c r="F111" s="1" t="s">
        <v>311</v>
      </c>
    </row>
    <row r="112" spans="1:6" x14ac:dyDescent="0.25">
      <c r="A112" s="1" t="s">
        <v>312</v>
      </c>
      <c r="B112" s="1" t="s">
        <v>108</v>
      </c>
      <c r="C112" s="1">
        <v>31260</v>
      </c>
      <c r="D112" s="1" t="s">
        <v>313</v>
      </c>
      <c r="E112" s="5">
        <v>8381</v>
      </c>
      <c r="F112" s="1" t="s">
        <v>314</v>
      </c>
    </row>
    <row r="113" spans="1:6" x14ac:dyDescent="0.25">
      <c r="A113" s="1" t="s">
        <v>315</v>
      </c>
      <c r="B113" s="1" t="s">
        <v>108</v>
      </c>
      <c r="C113" s="1">
        <v>31270</v>
      </c>
      <c r="D113" s="1" t="s">
        <v>243</v>
      </c>
      <c r="E113" s="5">
        <v>7500</v>
      </c>
      <c r="F113" s="1" t="s">
        <v>316</v>
      </c>
    </row>
    <row r="114" spans="1:6" x14ac:dyDescent="0.25">
      <c r="A114" s="1" t="s">
        <v>317</v>
      </c>
      <c r="B114" s="1" t="s">
        <v>108</v>
      </c>
      <c r="C114" s="1">
        <v>31278</v>
      </c>
      <c r="D114" s="1" t="s">
        <v>107</v>
      </c>
      <c r="E114" s="5">
        <v>5152</v>
      </c>
      <c r="F114" s="1" t="s">
        <v>318</v>
      </c>
    </row>
    <row r="115" spans="1:6" x14ac:dyDescent="0.25">
      <c r="A115" s="1" t="s">
        <v>317</v>
      </c>
      <c r="B115" s="1" t="s">
        <v>108</v>
      </c>
      <c r="C115" s="1">
        <v>31280</v>
      </c>
      <c r="D115" s="1" t="s">
        <v>308</v>
      </c>
      <c r="E115" s="5">
        <v>6500</v>
      </c>
      <c r="F115" s="1" t="s">
        <v>319</v>
      </c>
    </row>
    <row r="116" spans="1:6" x14ac:dyDescent="0.25">
      <c r="A116" s="1" t="s">
        <v>320</v>
      </c>
      <c r="B116" s="1" t="s">
        <v>108</v>
      </c>
      <c r="C116" s="1">
        <v>31290</v>
      </c>
      <c r="D116" s="1" t="s">
        <v>127</v>
      </c>
      <c r="E116" s="5">
        <v>6800</v>
      </c>
      <c r="F116" s="1" t="s">
        <v>321</v>
      </c>
    </row>
    <row r="117" spans="1:6" x14ac:dyDescent="0.25">
      <c r="A117" s="1" t="s">
        <v>320</v>
      </c>
      <c r="B117" s="1" t="s">
        <v>108</v>
      </c>
      <c r="C117" s="1">
        <v>31291</v>
      </c>
      <c r="D117" s="1" t="s">
        <v>114</v>
      </c>
      <c r="E117" s="5">
        <v>4429</v>
      </c>
      <c r="F117" s="1" t="s">
        <v>322</v>
      </c>
    </row>
    <row r="118" spans="1:6" x14ac:dyDescent="0.25">
      <c r="A118" s="1" t="s">
        <v>323</v>
      </c>
      <c r="B118" s="1" t="s">
        <v>108</v>
      </c>
      <c r="C118" s="1">
        <v>31319</v>
      </c>
      <c r="D118" s="1" t="s">
        <v>114</v>
      </c>
      <c r="E118" s="5">
        <v>19200</v>
      </c>
      <c r="F118" s="1" t="s">
        <v>324</v>
      </c>
    </row>
    <row r="119" spans="1:6" x14ac:dyDescent="0.25">
      <c r="A119" s="1" t="s">
        <v>325</v>
      </c>
      <c r="B119" s="1" t="s">
        <v>108</v>
      </c>
      <c r="C119" s="1">
        <v>31327</v>
      </c>
      <c r="D119" s="1" t="s">
        <v>114</v>
      </c>
      <c r="E119" s="5">
        <v>12952</v>
      </c>
      <c r="F119" s="1" t="s">
        <v>326</v>
      </c>
    </row>
    <row r="120" spans="1:6" x14ac:dyDescent="0.25">
      <c r="A120" s="1" t="s">
        <v>325</v>
      </c>
      <c r="B120" s="1" t="s">
        <v>108</v>
      </c>
      <c r="C120" s="1">
        <v>31328</v>
      </c>
      <c r="D120" s="1" t="s">
        <v>327</v>
      </c>
      <c r="E120" s="5">
        <v>15900</v>
      </c>
      <c r="F120" s="1" t="s">
        <v>328</v>
      </c>
    </row>
    <row r="121" spans="1:6" x14ac:dyDescent="0.25">
      <c r="A121" s="1" t="s">
        <v>325</v>
      </c>
      <c r="B121" s="1" t="s">
        <v>108</v>
      </c>
      <c r="C121" s="1">
        <v>31332</v>
      </c>
      <c r="D121" s="1" t="s">
        <v>329</v>
      </c>
      <c r="E121" s="5">
        <v>10463</v>
      </c>
      <c r="F121" s="1" t="s">
        <v>330</v>
      </c>
    </row>
    <row r="122" spans="1:6" x14ac:dyDescent="0.25">
      <c r="A122" s="1" t="s">
        <v>331</v>
      </c>
      <c r="B122" s="1" t="s">
        <v>208</v>
      </c>
      <c r="C122" s="1">
        <v>703</v>
      </c>
      <c r="D122" s="1" t="s">
        <v>127</v>
      </c>
      <c r="E122" s="5">
        <v>15600</v>
      </c>
      <c r="F122" s="1" t="s">
        <v>332</v>
      </c>
    </row>
    <row r="123" spans="1:6" x14ac:dyDescent="0.25">
      <c r="A123" s="1" t="s">
        <v>331</v>
      </c>
      <c r="B123" s="1" t="s">
        <v>208</v>
      </c>
      <c r="C123" s="1">
        <v>703</v>
      </c>
      <c r="D123" s="1" t="s">
        <v>114</v>
      </c>
      <c r="E123" s="5">
        <v>19200</v>
      </c>
      <c r="F123" s="1" t="s">
        <v>332</v>
      </c>
    </row>
    <row r="124" spans="1:6" x14ac:dyDescent="0.25">
      <c r="A124" s="1" t="s">
        <v>331</v>
      </c>
      <c r="B124" s="1" t="s">
        <v>108</v>
      </c>
      <c r="C124" s="1">
        <v>31341</v>
      </c>
      <c r="D124" s="1" t="s">
        <v>127</v>
      </c>
      <c r="E124" s="5">
        <v>800</v>
      </c>
      <c r="F124" s="1" t="s">
        <v>333</v>
      </c>
    </row>
    <row r="125" spans="1:6" x14ac:dyDescent="0.25">
      <c r="A125" s="1" t="s">
        <v>331</v>
      </c>
      <c r="B125" s="1" t="s">
        <v>108</v>
      </c>
      <c r="C125" s="1">
        <v>31341</v>
      </c>
      <c r="D125" s="1" t="s">
        <v>127</v>
      </c>
      <c r="E125" s="5">
        <v>1200</v>
      </c>
      <c r="F125" s="1" t="s">
        <v>334</v>
      </c>
    </row>
    <row r="126" spans="1:6" x14ac:dyDescent="0.25">
      <c r="E126" s="4">
        <f>SUM(E2:E125)</f>
        <v>2651509</v>
      </c>
    </row>
  </sheetData>
  <mergeCells count="1">
    <mergeCell ref="A1:F1"/>
  </mergeCells>
  <pageMargins left="0.74803149606299213" right="0.74803149606299213" top="0.98425196850393704" bottom="0.98425196850393704" header="0.51181102362204722" footer="0.51181102362204722"/>
  <pageSetup scale="58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pageSetUpPr fitToPage="1"/>
  </sheetPr>
  <dimension ref="A1:F44"/>
  <sheetViews>
    <sheetView topLeftCell="A16" workbookViewId="0">
      <selection activeCell="D25" sqref="D25"/>
    </sheetView>
  </sheetViews>
  <sheetFormatPr baseColWidth="10" defaultRowHeight="15" x14ac:dyDescent="0.25"/>
  <cols>
    <col min="1" max="1" width="8" customWidth="1"/>
    <col min="2" max="2" width="3" customWidth="1"/>
    <col min="3" max="3" width="10" customWidth="1"/>
    <col min="4" max="4" width="40" customWidth="1"/>
    <col min="5" max="5" width="13" bestFit="1" customWidth="1"/>
    <col min="6" max="6" width="80" customWidth="1"/>
    <col min="257" max="257" width="8" customWidth="1"/>
    <col min="258" max="258" width="3" customWidth="1"/>
    <col min="259" max="259" width="10" customWidth="1"/>
    <col min="260" max="260" width="40" customWidth="1"/>
    <col min="261" max="261" width="8" customWidth="1"/>
    <col min="262" max="262" width="80" customWidth="1"/>
    <col min="513" max="513" width="8" customWidth="1"/>
    <col min="514" max="514" width="3" customWidth="1"/>
    <col min="515" max="515" width="10" customWidth="1"/>
    <col min="516" max="516" width="40" customWidth="1"/>
    <col min="517" max="517" width="8" customWidth="1"/>
    <col min="518" max="518" width="80" customWidth="1"/>
    <col min="769" max="769" width="8" customWidth="1"/>
    <col min="770" max="770" width="3" customWidth="1"/>
    <col min="771" max="771" width="10" customWidth="1"/>
    <col min="772" max="772" width="40" customWidth="1"/>
    <col min="773" max="773" width="8" customWidth="1"/>
    <col min="774" max="774" width="80" customWidth="1"/>
    <col min="1025" max="1025" width="8" customWidth="1"/>
    <col min="1026" max="1026" width="3" customWidth="1"/>
    <col min="1027" max="1027" width="10" customWidth="1"/>
    <col min="1028" max="1028" width="40" customWidth="1"/>
    <col min="1029" max="1029" width="8" customWidth="1"/>
    <col min="1030" max="1030" width="80" customWidth="1"/>
    <col min="1281" max="1281" width="8" customWidth="1"/>
    <col min="1282" max="1282" width="3" customWidth="1"/>
    <col min="1283" max="1283" width="10" customWidth="1"/>
    <col min="1284" max="1284" width="40" customWidth="1"/>
    <col min="1285" max="1285" width="8" customWidth="1"/>
    <col min="1286" max="1286" width="80" customWidth="1"/>
    <col min="1537" max="1537" width="8" customWidth="1"/>
    <col min="1538" max="1538" width="3" customWidth="1"/>
    <col min="1539" max="1539" width="10" customWidth="1"/>
    <col min="1540" max="1540" width="40" customWidth="1"/>
    <col min="1541" max="1541" width="8" customWidth="1"/>
    <col min="1542" max="1542" width="80" customWidth="1"/>
    <col min="1793" max="1793" width="8" customWidth="1"/>
    <col min="1794" max="1794" width="3" customWidth="1"/>
    <col min="1795" max="1795" width="10" customWidth="1"/>
    <col min="1796" max="1796" width="40" customWidth="1"/>
    <col min="1797" max="1797" width="8" customWidth="1"/>
    <col min="1798" max="1798" width="80" customWidth="1"/>
    <col min="2049" max="2049" width="8" customWidth="1"/>
    <col min="2050" max="2050" width="3" customWidth="1"/>
    <col min="2051" max="2051" width="10" customWidth="1"/>
    <col min="2052" max="2052" width="40" customWidth="1"/>
    <col min="2053" max="2053" width="8" customWidth="1"/>
    <col min="2054" max="2054" width="80" customWidth="1"/>
    <col min="2305" max="2305" width="8" customWidth="1"/>
    <col min="2306" max="2306" width="3" customWidth="1"/>
    <col min="2307" max="2307" width="10" customWidth="1"/>
    <col min="2308" max="2308" width="40" customWidth="1"/>
    <col min="2309" max="2309" width="8" customWidth="1"/>
    <col min="2310" max="2310" width="80" customWidth="1"/>
    <col min="2561" max="2561" width="8" customWidth="1"/>
    <col min="2562" max="2562" width="3" customWidth="1"/>
    <col min="2563" max="2563" width="10" customWidth="1"/>
    <col min="2564" max="2564" width="40" customWidth="1"/>
    <col min="2565" max="2565" width="8" customWidth="1"/>
    <col min="2566" max="2566" width="80" customWidth="1"/>
    <col min="2817" max="2817" width="8" customWidth="1"/>
    <col min="2818" max="2818" width="3" customWidth="1"/>
    <col min="2819" max="2819" width="10" customWidth="1"/>
    <col min="2820" max="2820" width="40" customWidth="1"/>
    <col min="2821" max="2821" width="8" customWidth="1"/>
    <col min="2822" max="2822" width="80" customWidth="1"/>
    <col min="3073" max="3073" width="8" customWidth="1"/>
    <col min="3074" max="3074" width="3" customWidth="1"/>
    <col min="3075" max="3075" width="10" customWidth="1"/>
    <col min="3076" max="3076" width="40" customWidth="1"/>
    <col min="3077" max="3077" width="8" customWidth="1"/>
    <col min="3078" max="3078" width="80" customWidth="1"/>
    <col min="3329" max="3329" width="8" customWidth="1"/>
    <col min="3330" max="3330" width="3" customWidth="1"/>
    <col min="3331" max="3331" width="10" customWidth="1"/>
    <col min="3332" max="3332" width="40" customWidth="1"/>
    <col min="3333" max="3333" width="8" customWidth="1"/>
    <col min="3334" max="3334" width="80" customWidth="1"/>
    <col min="3585" max="3585" width="8" customWidth="1"/>
    <col min="3586" max="3586" width="3" customWidth="1"/>
    <col min="3587" max="3587" width="10" customWidth="1"/>
    <col min="3588" max="3588" width="40" customWidth="1"/>
    <col min="3589" max="3589" width="8" customWidth="1"/>
    <col min="3590" max="3590" width="80" customWidth="1"/>
    <col min="3841" max="3841" width="8" customWidth="1"/>
    <col min="3842" max="3842" width="3" customWidth="1"/>
    <col min="3843" max="3843" width="10" customWidth="1"/>
    <col min="3844" max="3844" width="40" customWidth="1"/>
    <col min="3845" max="3845" width="8" customWidth="1"/>
    <col min="3846" max="3846" width="80" customWidth="1"/>
    <col min="4097" max="4097" width="8" customWidth="1"/>
    <col min="4098" max="4098" width="3" customWidth="1"/>
    <col min="4099" max="4099" width="10" customWidth="1"/>
    <col min="4100" max="4100" width="40" customWidth="1"/>
    <col min="4101" max="4101" width="8" customWidth="1"/>
    <col min="4102" max="4102" width="80" customWidth="1"/>
    <col min="4353" max="4353" width="8" customWidth="1"/>
    <col min="4354" max="4354" width="3" customWidth="1"/>
    <col min="4355" max="4355" width="10" customWidth="1"/>
    <col min="4356" max="4356" width="40" customWidth="1"/>
    <col min="4357" max="4357" width="8" customWidth="1"/>
    <col min="4358" max="4358" width="80" customWidth="1"/>
    <col min="4609" max="4609" width="8" customWidth="1"/>
    <col min="4610" max="4610" width="3" customWidth="1"/>
    <col min="4611" max="4611" width="10" customWidth="1"/>
    <col min="4612" max="4612" width="40" customWidth="1"/>
    <col min="4613" max="4613" width="8" customWidth="1"/>
    <col min="4614" max="4614" width="80" customWidth="1"/>
    <col min="4865" max="4865" width="8" customWidth="1"/>
    <col min="4866" max="4866" width="3" customWidth="1"/>
    <col min="4867" max="4867" width="10" customWidth="1"/>
    <col min="4868" max="4868" width="40" customWidth="1"/>
    <col min="4869" max="4869" width="8" customWidth="1"/>
    <col min="4870" max="4870" width="80" customWidth="1"/>
    <col min="5121" max="5121" width="8" customWidth="1"/>
    <col min="5122" max="5122" width="3" customWidth="1"/>
    <col min="5123" max="5123" width="10" customWidth="1"/>
    <col min="5124" max="5124" width="40" customWidth="1"/>
    <col min="5125" max="5125" width="8" customWidth="1"/>
    <col min="5126" max="5126" width="80" customWidth="1"/>
    <col min="5377" max="5377" width="8" customWidth="1"/>
    <col min="5378" max="5378" width="3" customWidth="1"/>
    <col min="5379" max="5379" width="10" customWidth="1"/>
    <col min="5380" max="5380" width="40" customWidth="1"/>
    <col min="5381" max="5381" width="8" customWidth="1"/>
    <col min="5382" max="5382" width="80" customWidth="1"/>
    <col min="5633" max="5633" width="8" customWidth="1"/>
    <col min="5634" max="5634" width="3" customWidth="1"/>
    <col min="5635" max="5635" width="10" customWidth="1"/>
    <col min="5636" max="5636" width="40" customWidth="1"/>
    <col min="5637" max="5637" width="8" customWidth="1"/>
    <col min="5638" max="5638" width="80" customWidth="1"/>
    <col min="5889" max="5889" width="8" customWidth="1"/>
    <col min="5890" max="5890" width="3" customWidth="1"/>
    <col min="5891" max="5891" width="10" customWidth="1"/>
    <col min="5892" max="5892" width="40" customWidth="1"/>
    <col min="5893" max="5893" width="8" customWidth="1"/>
    <col min="5894" max="5894" width="80" customWidth="1"/>
    <col min="6145" max="6145" width="8" customWidth="1"/>
    <col min="6146" max="6146" width="3" customWidth="1"/>
    <col min="6147" max="6147" width="10" customWidth="1"/>
    <col min="6148" max="6148" width="40" customWidth="1"/>
    <col min="6149" max="6149" width="8" customWidth="1"/>
    <col min="6150" max="6150" width="80" customWidth="1"/>
    <col min="6401" max="6401" width="8" customWidth="1"/>
    <col min="6402" max="6402" width="3" customWidth="1"/>
    <col min="6403" max="6403" width="10" customWidth="1"/>
    <col min="6404" max="6404" width="40" customWidth="1"/>
    <col min="6405" max="6405" width="8" customWidth="1"/>
    <col min="6406" max="6406" width="80" customWidth="1"/>
    <col min="6657" max="6657" width="8" customWidth="1"/>
    <col min="6658" max="6658" width="3" customWidth="1"/>
    <col min="6659" max="6659" width="10" customWidth="1"/>
    <col min="6660" max="6660" width="40" customWidth="1"/>
    <col min="6661" max="6661" width="8" customWidth="1"/>
    <col min="6662" max="6662" width="80" customWidth="1"/>
    <col min="6913" max="6913" width="8" customWidth="1"/>
    <col min="6914" max="6914" width="3" customWidth="1"/>
    <col min="6915" max="6915" width="10" customWidth="1"/>
    <col min="6916" max="6916" width="40" customWidth="1"/>
    <col min="6917" max="6917" width="8" customWidth="1"/>
    <col min="6918" max="6918" width="80" customWidth="1"/>
    <col min="7169" max="7169" width="8" customWidth="1"/>
    <col min="7170" max="7170" width="3" customWidth="1"/>
    <col min="7171" max="7171" width="10" customWidth="1"/>
    <col min="7172" max="7172" width="40" customWidth="1"/>
    <col min="7173" max="7173" width="8" customWidth="1"/>
    <col min="7174" max="7174" width="80" customWidth="1"/>
    <col min="7425" max="7425" width="8" customWidth="1"/>
    <col min="7426" max="7426" width="3" customWidth="1"/>
    <col min="7427" max="7427" width="10" customWidth="1"/>
    <col min="7428" max="7428" width="40" customWidth="1"/>
    <col min="7429" max="7429" width="8" customWidth="1"/>
    <col min="7430" max="7430" width="80" customWidth="1"/>
    <col min="7681" max="7681" width="8" customWidth="1"/>
    <col min="7682" max="7682" width="3" customWidth="1"/>
    <col min="7683" max="7683" width="10" customWidth="1"/>
    <col min="7684" max="7684" width="40" customWidth="1"/>
    <col min="7685" max="7685" width="8" customWidth="1"/>
    <col min="7686" max="7686" width="80" customWidth="1"/>
    <col min="7937" max="7937" width="8" customWidth="1"/>
    <col min="7938" max="7938" width="3" customWidth="1"/>
    <col min="7939" max="7939" width="10" customWidth="1"/>
    <col min="7940" max="7940" width="40" customWidth="1"/>
    <col min="7941" max="7941" width="8" customWidth="1"/>
    <col min="7942" max="7942" width="80" customWidth="1"/>
    <col min="8193" max="8193" width="8" customWidth="1"/>
    <col min="8194" max="8194" width="3" customWidth="1"/>
    <col min="8195" max="8195" width="10" customWidth="1"/>
    <col min="8196" max="8196" width="40" customWidth="1"/>
    <col min="8197" max="8197" width="8" customWidth="1"/>
    <col min="8198" max="8198" width="80" customWidth="1"/>
    <col min="8449" max="8449" width="8" customWidth="1"/>
    <col min="8450" max="8450" width="3" customWidth="1"/>
    <col min="8451" max="8451" width="10" customWidth="1"/>
    <col min="8452" max="8452" width="40" customWidth="1"/>
    <col min="8453" max="8453" width="8" customWidth="1"/>
    <col min="8454" max="8454" width="80" customWidth="1"/>
    <col min="8705" max="8705" width="8" customWidth="1"/>
    <col min="8706" max="8706" width="3" customWidth="1"/>
    <col min="8707" max="8707" width="10" customWidth="1"/>
    <col min="8708" max="8708" width="40" customWidth="1"/>
    <col min="8709" max="8709" width="8" customWidth="1"/>
    <col min="8710" max="8710" width="80" customWidth="1"/>
    <col min="8961" max="8961" width="8" customWidth="1"/>
    <col min="8962" max="8962" width="3" customWidth="1"/>
    <col min="8963" max="8963" width="10" customWidth="1"/>
    <col min="8964" max="8964" width="40" customWidth="1"/>
    <col min="8965" max="8965" width="8" customWidth="1"/>
    <col min="8966" max="8966" width="80" customWidth="1"/>
    <col min="9217" max="9217" width="8" customWidth="1"/>
    <col min="9218" max="9218" width="3" customWidth="1"/>
    <col min="9219" max="9219" width="10" customWidth="1"/>
    <col min="9220" max="9220" width="40" customWidth="1"/>
    <col min="9221" max="9221" width="8" customWidth="1"/>
    <col min="9222" max="9222" width="80" customWidth="1"/>
    <col min="9473" max="9473" width="8" customWidth="1"/>
    <col min="9474" max="9474" width="3" customWidth="1"/>
    <col min="9475" max="9475" width="10" customWidth="1"/>
    <col min="9476" max="9476" width="40" customWidth="1"/>
    <col min="9477" max="9477" width="8" customWidth="1"/>
    <col min="9478" max="9478" width="80" customWidth="1"/>
    <col min="9729" max="9729" width="8" customWidth="1"/>
    <col min="9730" max="9730" width="3" customWidth="1"/>
    <col min="9731" max="9731" width="10" customWidth="1"/>
    <col min="9732" max="9732" width="40" customWidth="1"/>
    <col min="9733" max="9733" width="8" customWidth="1"/>
    <col min="9734" max="9734" width="80" customWidth="1"/>
    <col min="9985" max="9985" width="8" customWidth="1"/>
    <col min="9986" max="9986" width="3" customWidth="1"/>
    <col min="9987" max="9987" width="10" customWidth="1"/>
    <col min="9988" max="9988" width="40" customWidth="1"/>
    <col min="9989" max="9989" width="8" customWidth="1"/>
    <col min="9990" max="9990" width="80" customWidth="1"/>
    <col min="10241" max="10241" width="8" customWidth="1"/>
    <col min="10242" max="10242" width="3" customWidth="1"/>
    <col min="10243" max="10243" width="10" customWidth="1"/>
    <col min="10244" max="10244" width="40" customWidth="1"/>
    <col min="10245" max="10245" width="8" customWidth="1"/>
    <col min="10246" max="10246" width="80" customWidth="1"/>
    <col min="10497" max="10497" width="8" customWidth="1"/>
    <col min="10498" max="10498" width="3" customWidth="1"/>
    <col min="10499" max="10499" width="10" customWidth="1"/>
    <col min="10500" max="10500" width="40" customWidth="1"/>
    <col min="10501" max="10501" width="8" customWidth="1"/>
    <col min="10502" max="10502" width="80" customWidth="1"/>
    <col min="10753" max="10753" width="8" customWidth="1"/>
    <col min="10754" max="10754" width="3" customWidth="1"/>
    <col min="10755" max="10755" width="10" customWidth="1"/>
    <col min="10756" max="10756" width="40" customWidth="1"/>
    <col min="10757" max="10757" width="8" customWidth="1"/>
    <col min="10758" max="10758" width="80" customWidth="1"/>
    <col min="11009" max="11009" width="8" customWidth="1"/>
    <col min="11010" max="11010" width="3" customWidth="1"/>
    <col min="11011" max="11011" width="10" customWidth="1"/>
    <col min="11012" max="11012" width="40" customWidth="1"/>
    <col min="11013" max="11013" width="8" customWidth="1"/>
    <col min="11014" max="11014" width="80" customWidth="1"/>
    <col min="11265" max="11265" width="8" customWidth="1"/>
    <col min="11266" max="11266" width="3" customWidth="1"/>
    <col min="11267" max="11267" width="10" customWidth="1"/>
    <col min="11268" max="11268" width="40" customWidth="1"/>
    <col min="11269" max="11269" width="8" customWidth="1"/>
    <col min="11270" max="11270" width="80" customWidth="1"/>
    <col min="11521" max="11521" width="8" customWidth="1"/>
    <col min="11522" max="11522" width="3" customWidth="1"/>
    <col min="11523" max="11523" width="10" customWidth="1"/>
    <col min="11524" max="11524" width="40" customWidth="1"/>
    <col min="11525" max="11525" width="8" customWidth="1"/>
    <col min="11526" max="11526" width="80" customWidth="1"/>
    <col min="11777" max="11777" width="8" customWidth="1"/>
    <col min="11778" max="11778" width="3" customWidth="1"/>
    <col min="11779" max="11779" width="10" customWidth="1"/>
    <col min="11780" max="11780" width="40" customWidth="1"/>
    <col min="11781" max="11781" width="8" customWidth="1"/>
    <col min="11782" max="11782" width="80" customWidth="1"/>
    <col min="12033" max="12033" width="8" customWidth="1"/>
    <col min="12034" max="12034" width="3" customWidth="1"/>
    <col min="12035" max="12035" width="10" customWidth="1"/>
    <col min="12036" max="12036" width="40" customWidth="1"/>
    <col min="12037" max="12037" width="8" customWidth="1"/>
    <col min="12038" max="12038" width="80" customWidth="1"/>
    <col min="12289" max="12289" width="8" customWidth="1"/>
    <col min="12290" max="12290" width="3" customWidth="1"/>
    <col min="12291" max="12291" width="10" customWidth="1"/>
    <col min="12292" max="12292" width="40" customWidth="1"/>
    <col min="12293" max="12293" width="8" customWidth="1"/>
    <col min="12294" max="12294" width="80" customWidth="1"/>
    <col min="12545" max="12545" width="8" customWidth="1"/>
    <col min="12546" max="12546" width="3" customWidth="1"/>
    <col min="12547" max="12547" width="10" customWidth="1"/>
    <col min="12548" max="12548" width="40" customWidth="1"/>
    <col min="12549" max="12549" width="8" customWidth="1"/>
    <col min="12550" max="12550" width="80" customWidth="1"/>
    <col min="12801" max="12801" width="8" customWidth="1"/>
    <col min="12802" max="12802" width="3" customWidth="1"/>
    <col min="12803" max="12803" width="10" customWidth="1"/>
    <col min="12804" max="12804" width="40" customWidth="1"/>
    <col min="12805" max="12805" width="8" customWidth="1"/>
    <col min="12806" max="12806" width="80" customWidth="1"/>
    <col min="13057" max="13057" width="8" customWidth="1"/>
    <col min="13058" max="13058" width="3" customWidth="1"/>
    <col min="13059" max="13059" width="10" customWidth="1"/>
    <col min="13060" max="13060" width="40" customWidth="1"/>
    <col min="13061" max="13061" width="8" customWidth="1"/>
    <col min="13062" max="13062" width="80" customWidth="1"/>
    <col min="13313" max="13313" width="8" customWidth="1"/>
    <col min="13314" max="13314" width="3" customWidth="1"/>
    <col min="13315" max="13315" width="10" customWidth="1"/>
    <col min="13316" max="13316" width="40" customWidth="1"/>
    <col min="13317" max="13317" width="8" customWidth="1"/>
    <col min="13318" max="13318" width="80" customWidth="1"/>
    <col min="13569" max="13569" width="8" customWidth="1"/>
    <col min="13570" max="13570" width="3" customWidth="1"/>
    <col min="13571" max="13571" width="10" customWidth="1"/>
    <col min="13572" max="13572" width="40" customWidth="1"/>
    <col min="13573" max="13573" width="8" customWidth="1"/>
    <col min="13574" max="13574" width="80" customWidth="1"/>
    <col min="13825" max="13825" width="8" customWidth="1"/>
    <col min="13826" max="13826" width="3" customWidth="1"/>
    <col min="13827" max="13827" width="10" customWidth="1"/>
    <col min="13828" max="13828" width="40" customWidth="1"/>
    <col min="13829" max="13829" width="8" customWidth="1"/>
    <col min="13830" max="13830" width="80" customWidth="1"/>
    <col min="14081" max="14081" width="8" customWidth="1"/>
    <col min="14082" max="14082" width="3" customWidth="1"/>
    <col min="14083" max="14083" width="10" customWidth="1"/>
    <col min="14084" max="14084" width="40" customWidth="1"/>
    <col min="14085" max="14085" width="8" customWidth="1"/>
    <col min="14086" max="14086" width="80" customWidth="1"/>
    <col min="14337" max="14337" width="8" customWidth="1"/>
    <col min="14338" max="14338" width="3" customWidth="1"/>
    <col min="14339" max="14339" width="10" customWidth="1"/>
    <col min="14340" max="14340" width="40" customWidth="1"/>
    <col min="14341" max="14341" width="8" customWidth="1"/>
    <col min="14342" max="14342" width="80" customWidth="1"/>
    <col min="14593" max="14593" width="8" customWidth="1"/>
    <col min="14594" max="14594" width="3" customWidth="1"/>
    <col min="14595" max="14595" width="10" customWidth="1"/>
    <col min="14596" max="14596" width="40" customWidth="1"/>
    <col min="14597" max="14597" width="8" customWidth="1"/>
    <col min="14598" max="14598" width="80" customWidth="1"/>
    <col min="14849" max="14849" width="8" customWidth="1"/>
    <col min="14850" max="14850" width="3" customWidth="1"/>
    <col min="14851" max="14851" width="10" customWidth="1"/>
    <col min="14852" max="14852" width="40" customWidth="1"/>
    <col min="14853" max="14853" width="8" customWidth="1"/>
    <col min="14854" max="14854" width="80" customWidth="1"/>
    <col min="15105" max="15105" width="8" customWidth="1"/>
    <col min="15106" max="15106" width="3" customWidth="1"/>
    <col min="15107" max="15107" width="10" customWidth="1"/>
    <col min="15108" max="15108" width="40" customWidth="1"/>
    <col min="15109" max="15109" width="8" customWidth="1"/>
    <col min="15110" max="15110" width="80" customWidth="1"/>
    <col min="15361" max="15361" width="8" customWidth="1"/>
    <col min="15362" max="15362" width="3" customWidth="1"/>
    <col min="15363" max="15363" width="10" customWidth="1"/>
    <col min="15364" max="15364" width="40" customWidth="1"/>
    <col min="15365" max="15365" width="8" customWidth="1"/>
    <col min="15366" max="15366" width="80" customWidth="1"/>
    <col min="15617" max="15617" width="8" customWidth="1"/>
    <col min="15618" max="15618" width="3" customWidth="1"/>
    <col min="15619" max="15619" width="10" customWidth="1"/>
    <col min="15620" max="15620" width="40" customWidth="1"/>
    <col min="15621" max="15621" width="8" customWidth="1"/>
    <col min="15622" max="15622" width="80" customWidth="1"/>
    <col min="15873" max="15873" width="8" customWidth="1"/>
    <col min="15874" max="15874" width="3" customWidth="1"/>
    <col min="15875" max="15875" width="10" customWidth="1"/>
    <col min="15876" max="15876" width="40" customWidth="1"/>
    <col min="15877" max="15877" width="8" customWidth="1"/>
    <col min="15878" max="15878" width="80" customWidth="1"/>
    <col min="16129" max="16129" width="8" customWidth="1"/>
    <col min="16130" max="16130" width="3" customWidth="1"/>
    <col min="16131" max="16131" width="10" customWidth="1"/>
    <col min="16132" max="16132" width="40" customWidth="1"/>
    <col min="16133" max="16133" width="8" customWidth="1"/>
    <col min="16134" max="16134" width="80" customWidth="1"/>
  </cols>
  <sheetData>
    <row r="1" spans="1:6" x14ac:dyDescent="0.25">
      <c r="A1" s="118" t="s">
        <v>691</v>
      </c>
      <c r="B1" s="118"/>
      <c r="C1" s="118"/>
      <c r="D1" s="118"/>
      <c r="E1" s="118"/>
      <c r="F1" s="118"/>
    </row>
    <row r="2" spans="1:6" x14ac:dyDescent="0.25">
      <c r="A2" s="1" t="s">
        <v>335</v>
      </c>
      <c r="B2" s="1" t="s">
        <v>224</v>
      </c>
      <c r="C2" s="1">
        <v>1021</v>
      </c>
      <c r="D2" s="1" t="s">
        <v>336</v>
      </c>
      <c r="E2" s="5">
        <v>113361</v>
      </c>
      <c r="F2" s="1" t="s">
        <v>337</v>
      </c>
    </row>
    <row r="3" spans="1:6" x14ac:dyDescent="0.25">
      <c r="A3" s="1" t="s">
        <v>210</v>
      </c>
      <c r="B3" s="1" t="s">
        <v>108</v>
      </c>
      <c r="C3" s="1">
        <v>30830</v>
      </c>
      <c r="D3" s="1" t="s">
        <v>338</v>
      </c>
      <c r="E3" s="5">
        <v>118490</v>
      </c>
      <c r="F3" s="1" t="s">
        <v>339</v>
      </c>
    </row>
    <row r="4" spans="1:6" x14ac:dyDescent="0.25">
      <c r="A4" s="1" t="s">
        <v>213</v>
      </c>
      <c r="B4" s="1" t="s">
        <v>108</v>
      </c>
      <c r="C4" s="1">
        <v>30852</v>
      </c>
      <c r="D4" s="1" t="s">
        <v>338</v>
      </c>
      <c r="E4" s="5">
        <v>17400</v>
      </c>
      <c r="F4" s="1" t="s">
        <v>340</v>
      </c>
    </row>
    <row r="5" spans="1:6" x14ac:dyDescent="0.25">
      <c r="A5" s="1" t="s">
        <v>223</v>
      </c>
      <c r="B5" s="1" t="s">
        <v>224</v>
      </c>
      <c r="C5" s="1">
        <v>1022</v>
      </c>
      <c r="D5" s="1" t="s">
        <v>336</v>
      </c>
      <c r="E5" s="5">
        <v>180504</v>
      </c>
      <c r="F5" s="1" t="s">
        <v>341</v>
      </c>
    </row>
    <row r="6" spans="1:6" x14ac:dyDescent="0.25">
      <c r="A6" s="1" t="s">
        <v>234</v>
      </c>
      <c r="B6" s="1" t="s">
        <v>108</v>
      </c>
      <c r="C6" s="1">
        <v>30969</v>
      </c>
      <c r="D6" s="1" t="s">
        <v>342</v>
      </c>
      <c r="E6" s="5">
        <v>5042</v>
      </c>
      <c r="F6" s="1" t="s">
        <v>343</v>
      </c>
    </row>
    <row r="7" spans="1:6" x14ac:dyDescent="0.25">
      <c r="A7" s="1" t="s">
        <v>237</v>
      </c>
      <c r="B7" s="1" t="s">
        <v>224</v>
      </c>
      <c r="C7" s="1">
        <v>1025</v>
      </c>
      <c r="D7" s="1" t="s">
        <v>344</v>
      </c>
      <c r="E7" s="5">
        <v>150000</v>
      </c>
      <c r="F7" s="1" t="s">
        <v>345</v>
      </c>
    </row>
    <row r="8" spans="1:6" x14ac:dyDescent="0.25">
      <c r="A8" s="1" t="s">
        <v>237</v>
      </c>
      <c r="B8" s="1" t="s">
        <v>108</v>
      </c>
      <c r="C8" s="1">
        <v>30981</v>
      </c>
      <c r="D8" s="1" t="s">
        <v>346</v>
      </c>
      <c r="E8" s="5">
        <v>22500</v>
      </c>
      <c r="F8" s="1" t="s">
        <v>347</v>
      </c>
    </row>
    <row r="9" spans="1:6" x14ac:dyDescent="0.25">
      <c r="A9" s="1" t="s">
        <v>348</v>
      </c>
      <c r="B9" s="1" t="s">
        <v>108</v>
      </c>
      <c r="C9" s="1">
        <v>30986</v>
      </c>
      <c r="D9" s="1" t="s">
        <v>349</v>
      </c>
      <c r="E9" s="5">
        <v>114000</v>
      </c>
      <c r="F9" s="1" t="s">
        <v>350</v>
      </c>
    </row>
    <row r="10" spans="1:6" x14ac:dyDescent="0.25">
      <c r="A10" s="1" t="s">
        <v>348</v>
      </c>
      <c r="B10" s="1" t="s">
        <v>108</v>
      </c>
      <c r="C10" s="1">
        <v>30986</v>
      </c>
      <c r="D10" s="1" t="s">
        <v>351</v>
      </c>
      <c r="E10" s="5">
        <v>20534</v>
      </c>
      <c r="F10" s="1" t="s">
        <v>352</v>
      </c>
    </row>
    <row r="11" spans="1:6" x14ac:dyDescent="0.25">
      <c r="A11" s="1" t="s">
        <v>348</v>
      </c>
      <c r="B11" s="1" t="s">
        <v>108</v>
      </c>
      <c r="C11" s="1">
        <v>30986</v>
      </c>
      <c r="D11" s="1" t="s">
        <v>351</v>
      </c>
      <c r="E11" s="5">
        <v>64778</v>
      </c>
      <c r="F11" s="1" t="s">
        <v>353</v>
      </c>
    </row>
    <row r="12" spans="1:6" x14ac:dyDescent="0.25">
      <c r="A12" s="1" t="s">
        <v>260</v>
      </c>
      <c r="B12" s="1" t="s">
        <v>108</v>
      </c>
      <c r="C12" s="1">
        <v>31062</v>
      </c>
      <c r="D12" s="1" t="s">
        <v>129</v>
      </c>
      <c r="E12" s="5">
        <v>9328</v>
      </c>
      <c r="F12" s="1" t="s">
        <v>354</v>
      </c>
    </row>
    <row r="13" spans="1:6" x14ac:dyDescent="0.25">
      <c r="A13" s="1" t="s">
        <v>355</v>
      </c>
      <c r="B13" s="1" t="s">
        <v>108</v>
      </c>
      <c r="C13" s="1">
        <v>30504</v>
      </c>
      <c r="D13" s="1" t="s">
        <v>356</v>
      </c>
      <c r="E13" s="5">
        <v>9831.93</v>
      </c>
      <c r="F13" s="1" t="s">
        <v>357</v>
      </c>
    </row>
    <row r="14" spans="1:6" x14ac:dyDescent="0.25">
      <c r="A14" s="1" t="s">
        <v>355</v>
      </c>
      <c r="B14" s="1" t="s">
        <v>108</v>
      </c>
      <c r="C14" s="1">
        <v>30506</v>
      </c>
      <c r="D14" s="1" t="s">
        <v>358</v>
      </c>
      <c r="E14" s="5">
        <v>8000</v>
      </c>
      <c r="F14" s="1" t="s">
        <v>359</v>
      </c>
    </row>
    <row r="15" spans="1:6" x14ac:dyDescent="0.25">
      <c r="A15" s="1" t="s">
        <v>360</v>
      </c>
      <c r="B15" s="1" t="s">
        <v>108</v>
      </c>
      <c r="C15" s="1">
        <v>30538</v>
      </c>
      <c r="D15" s="1" t="s">
        <v>358</v>
      </c>
      <c r="E15" s="5">
        <v>22000</v>
      </c>
      <c r="F15" s="1" t="s">
        <v>361</v>
      </c>
    </row>
    <row r="16" spans="1:6" x14ac:dyDescent="0.25">
      <c r="A16" s="1" t="s">
        <v>170</v>
      </c>
      <c r="B16" s="1" t="s">
        <v>108</v>
      </c>
      <c r="C16" s="1">
        <v>30541</v>
      </c>
      <c r="D16" s="1" t="s">
        <v>356</v>
      </c>
      <c r="E16" s="5">
        <v>1000</v>
      </c>
      <c r="F16" s="1" t="s">
        <v>362</v>
      </c>
    </row>
    <row r="17" spans="1:6" x14ac:dyDescent="0.25">
      <c r="A17" s="1" t="s">
        <v>363</v>
      </c>
      <c r="B17" s="1" t="s">
        <v>108</v>
      </c>
      <c r="C17" s="1">
        <v>30557</v>
      </c>
      <c r="D17" s="1" t="s">
        <v>351</v>
      </c>
      <c r="E17" s="5">
        <v>60336</v>
      </c>
      <c r="F17" s="1" t="s">
        <v>364</v>
      </c>
    </row>
    <row r="18" spans="1:6" x14ac:dyDescent="0.25">
      <c r="A18" s="1" t="s">
        <v>186</v>
      </c>
      <c r="B18" s="1" t="s">
        <v>224</v>
      </c>
      <c r="C18" s="1">
        <v>1015</v>
      </c>
      <c r="D18" s="1" t="s">
        <v>344</v>
      </c>
      <c r="E18" s="5">
        <v>80000</v>
      </c>
      <c r="F18" s="1" t="s">
        <v>365</v>
      </c>
    </row>
    <row r="19" spans="1:6" x14ac:dyDescent="0.25">
      <c r="A19" s="1" t="s">
        <v>186</v>
      </c>
      <c r="B19" s="1" t="s">
        <v>224</v>
      </c>
      <c r="C19" s="1">
        <v>1018</v>
      </c>
      <c r="D19" s="1" t="s">
        <v>336</v>
      </c>
      <c r="E19" s="5">
        <v>166067</v>
      </c>
      <c r="F19" s="1" t="s">
        <v>366</v>
      </c>
    </row>
    <row r="20" spans="1:6" x14ac:dyDescent="0.25">
      <c r="A20" s="1" t="s">
        <v>367</v>
      </c>
      <c r="B20" s="1" t="s">
        <v>108</v>
      </c>
      <c r="C20" s="1">
        <v>30779</v>
      </c>
      <c r="D20" s="1" t="s">
        <v>338</v>
      </c>
      <c r="E20" s="5">
        <v>14200</v>
      </c>
      <c r="F20" s="1" t="s">
        <v>368</v>
      </c>
    </row>
    <row r="21" spans="1:6" x14ac:dyDescent="0.25">
      <c r="A21" s="1" t="s">
        <v>198</v>
      </c>
      <c r="B21" s="1" t="s">
        <v>108</v>
      </c>
      <c r="C21" s="1">
        <v>30784</v>
      </c>
      <c r="D21" s="1" t="s">
        <v>369</v>
      </c>
      <c r="E21" s="5">
        <v>80000</v>
      </c>
      <c r="F21" s="1" t="s">
        <v>370</v>
      </c>
    </row>
    <row r="22" spans="1:6" x14ac:dyDescent="0.25">
      <c r="A22" s="1" t="s">
        <v>371</v>
      </c>
      <c r="B22" s="1" t="s">
        <v>208</v>
      </c>
      <c r="C22" s="1">
        <v>669</v>
      </c>
      <c r="D22" s="1" t="s">
        <v>351</v>
      </c>
      <c r="E22" s="5">
        <v>37887</v>
      </c>
      <c r="F22" s="1" t="s">
        <v>372</v>
      </c>
    </row>
    <row r="23" spans="1:6" x14ac:dyDescent="0.25">
      <c r="A23" s="1" t="s">
        <v>371</v>
      </c>
      <c r="B23" s="1" t="s">
        <v>224</v>
      </c>
      <c r="C23" s="1">
        <v>1020</v>
      </c>
      <c r="D23" s="1" t="s">
        <v>373</v>
      </c>
      <c r="E23" s="5">
        <v>100000</v>
      </c>
      <c r="F23" s="1" t="s">
        <v>374</v>
      </c>
    </row>
    <row r="24" spans="1:6" x14ac:dyDescent="0.25">
      <c r="A24" s="1" t="s">
        <v>371</v>
      </c>
      <c r="B24" s="1" t="s">
        <v>108</v>
      </c>
      <c r="C24" s="1">
        <v>30795</v>
      </c>
      <c r="D24" s="1" t="s">
        <v>356</v>
      </c>
      <c r="E24" s="5">
        <v>27731</v>
      </c>
      <c r="F24" s="1" t="s">
        <v>375</v>
      </c>
    </row>
    <row r="25" spans="1:6" x14ac:dyDescent="0.25">
      <c r="A25" s="1" t="s">
        <v>200</v>
      </c>
      <c r="B25" s="1" t="s">
        <v>224</v>
      </c>
      <c r="C25" s="1">
        <v>1019</v>
      </c>
      <c r="D25" s="1" t="s">
        <v>373</v>
      </c>
      <c r="E25" s="5">
        <v>150000</v>
      </c>
      <c r="F25" s="1" t="s">
        <v>376</v>
      </c>
    </row>
    <row r="26" spans="1:6" x14ac:dyDescent="0.25">
      <c r="A26" s="1" t="s">
        <v>377</v>
      </c>
      <c r="B26" s="1" t="s">
        <v>108</v>
      </c>
      <c r="C26" s="1">
        <v>30157</v>
      </c>
      <c r="D26" s="1" t="s">
        <v>154</v>
      </c>
      <c r="E26" s="1">
        <v>73866</v>
      </c>
      <c r="F26" s="1" t="s">
        <v>378</v>
      </c>
    </row>
    <row r="27" spans="1:6" x14ac:dyDescent="0.25">
      <c r="A27" s="1" t="s">
        <v>377</v>
      </c>
      <c r="B27" s="1" t="s">
        <v>108</v>
      </c>
      <c r="C27" s="1">
        <v>30159</v>
      </c>
      <c r="D27" s="1" t="s">
        <v>379</v>
      </c>
      <c r="E27" s="1">
        <v>2800</v>
      </c>
      <c r="F27" s="1" t="s">
        <v>380</v>
      </c>
    </row>
    <row r="28" spans="1:6" x14ac:dyDescent="0.25">
      <c r="A28" s="1" t="s">
        <v>377</v>
      </c>
      <c r="B28" s="1" t="s">
        <v>108</v>
      </c>
      <c r="C28" s="1">
        <v>30159</v>
      </c>
      <c r="D28" s="1" t="s">
        <v>379</v>
      </c>
      <c r="E28" s="1">
        <v>12352.94</v>
      </c>
      <c r="F28" s="1" t="s">
        <v>381</v>
      </c>
    </row>
    <row r="29" spans="1:6" x14ac:dyDescent="0.25">
      <c r="A29" s="1" t="s">
        <v>112</v>
      </c>
      <c r="B29" s="1" t="s">
        <v>108</v>
      </c>
      <c r="C29" s="1">
        <v>30210</v>
      </c>
      <c r="D29" s="1" t="s">
        <v>356</v>
      </c>
      <c r="E29" s="1">
        <v>16806.72</v>
      </c>
      <c r="F29" s="1" t="s">
        <v>382</v>
      </c>
    </row>
    <row r="30" spans="1:6" x14ac:dyDescent="0.25">
      <c r="A30" s="1" t="s">
        <v>144</v>
      </c>
      <c r="B30" s="1" t="s">
        <v>108</v>
      </c>
      <c r="C30" s="1">
        <v>30285</v>
      </c>
      <c r="D30" s="1" t="s">
        <v>356</v>
      </c>
      <c r="E30" s="1">
        <v>8403.36</v>
      </c>
      <c r="F30" s="1" t="s">
        <v>383</v>
      </c>
    </row>
    <row r="31" spans="1:6" x14ac:dyDescent="0.25">
      <c r="A31" s="1" t="s">
        <v>144</v>
      </c>
      <c r="B31" s="1" t="s">
        <v>108</v>
      </c>
      <c r="C31" s="1">
        <v>30285</v>
      </c>
      <c r="D31" s="1" t="s">
        <v>351</v>
      </c>
      <c r="E31" s="1">
        <v>4412</v>
      </c>
      <c r="F31" s="1" t="s">
        <v>384</v>
      </c>
    </row>
    <row r="32" spans="1:6" x14ac:dyDescent="0.25">
      <c r="A32" s="1" t="s">
        <v>152</v>
      </c>
      <c r="B32" s="1" t="s">
        <v>143</v>
      </c>
      <c r="C32" s="1">
        <v>46</v>
      </c>
      <c r="D32" s="1" t="s">
        <v>385</v>
      </c>
      <c r="E32" s="1">
        <v>30000</v>
      </c>
      <c r="F32" s="1" t="s">
        <v>386</v>
      </c>
    </row>
    <row r="33" spans="1:6" x14ac:dyDescent="0.25">
      <c r="A33" s="1" t="s">
        <v>152</v>
      </c>
      <c r="B33" s="1" t="s">
        <v>143</v>
      </c>
      <c r="C33" s="1">
        <v>46</v>
      </c>
      <c r="D33" s="1" t="s">
        <v>387</v>
      </c>
      <c r="E33" s="1">
        <v>5500</v>
      </c>
      <c r="F33" s="1" t="s">
        <v>388</v>
      </c>
    </row>
    <row r="34" spans="1:6" x14ac:dyDescent="0.25">
      <c r="A34" s="1" t="s">
        <v>161</v>
      </c>
      <c r="B34" s="1" t="s">
        <v>108</v>
      </c>
      <c r="C34" s="1">
        <v>30404</v>
      </c>
      <c r="D34" s="1" t="s">
        <v>344</v>
      </c>
      <c r="E34" s="1">
        <v>100000</v>
      </c>
      <c r="F34" s="1" t="s">
        <v>389</v>
      </c>
    </row>
    <row r="35" spans="1:6" x14ac:dyDescent="0.25">
      <c r="A35" s="1" t="s">
        <v>161</v>
      </c>
      <c r="B35" s="1" t="s">
        <v>108</v>
      </c>
      <c r="C35" s="1">
        <v>30408</v>
      </c>
      <c r="D35" s="1" t="s">
        <v>344</v>
      </c>
      <c r="E35" s="1">
        <v>30000</v>
      </c>
      <c r="F35" s="1" t="s">
        <v>390</v>
      </c>
    </row>
    <row r="36" spans="1:6" x14ac:dyDescent="0.25">
      <c r="A36" s="1" t="s">
        <v>161</v>
      </c>
      <c r="B36" s="1" t="s">
        <v>108</v>
      </c>
      <c r="C36" s="1">
        <v>30408</v>
      </c>
      <c r="D36" s="1" t="s">
        <v>344</v>
      </c>
      <c r="E36" s="1">
        <v>30000</v>
      </c>
      <c r="F36" s="1" t="s">
        <v>391</v>
      </c>
    </row>
    <row r="37" spans="1:6" x14ac:dyDescent="0.25">
      <c r="A37" s="1" t="s">
        <v>392</v>
      </c>
      <c r="B37" s="1" t="s">
        <v>224</v>
      </c>
      <c r="C37" s="1">
        <v>1024</v>
      </c>
      <c r="D37" s="1" t="s">
        <v>336</v>
      </c>
      <c r="E37" s="1">
        <v>87395</v>
      </c>
      <c r="F37" s="1" t="s">
        <v>393</v>
      </c>
    </row>
    <row r="38" spans="1:6" x14ac:dyDescent="0.25">
      <c r="A38" s="1" t="s">
        <v>293</v>
      </c>
      <c r="B38" s="1" t="s">
        <v>108</v>
      </c>
      <c r="C38" s="1">
        <v>31150</v>
      </c>
      <c r="D38" s="1" t="s">
        <v>693</v>
      </c>
      <c r="E38" s="1">
        <v>3781.51</v>
      </c>
      <c r="F38" s="1" t="s">
        <v>693</v>
      </c>
    </row>
    <row r="39" spans="1:6" x14ac:dyDescent="0.25">
      <c r="A39" s="1" t="s">
        <v>312</v>
      </c>
      <c r="B39" s="1" t="s">
        <v>108</v>
      </c>
      <c r="C39" s="1">
        <v>31259</v>
      </c>
      <c r="D39" s="1" t="s">
        <v>694</v>
      </c>
      <c r="E39" s="1">
        <v>29330</v>
      </c>
      <c r="F39" s="1" t="s">
        <v>694</v>
      </c>
    </row>
    <row r="40" spans="1:6" x14ac:dyDescent="0.25">
      <c r="A40" s="1" t="s">
        <v>603</v>
      </c>
      <c r="B40" s="1" t="s">
        <v>108</v>
      </c>
      <c r="C40" s="1">
        <v>31298</v>
      </c>
      <c r="D40" s="1" t="s">
        <v>695</v>
      </c>
      <c r="E40" s="1">
        <v>95000</v>
      </c>
      <c r="F40" s="1" t="s">
        <v>695</v>
      </c>
    </row>
    <row r="41" spans="1:6" x14ac:dyDescent="0.25">
      <c r="A41" s="1" t="s">
        <v>692</v>
      </c>
      <c r="B41" s="1" t="s">
        <v>108</v>
      </c>
      <c r="C41" s="1">
        <v>31307</v>
      </c>
      <c r="D41" s="1" t="s">
        <v>696</v>
      </c>
      <c r="E41" s="1">
        <v>10000</v>
      </c>
      <c r="F41" s="1" t="s">
        <v>696</v>
      </c>
    </row>
    <row r="42" spans="1:6" x14ac:dyDescent="0.25">
      <c r="A42" s="1" t="s">
        <v>331</v>
      </c>
      <c r="B42" s="1" t="s">
        <v>208</v>
      </c>
      <c r="C42" s="1">
        <v>715</v>
      </c>
      <c r="D42" s="1" t="s">
        <v>697</v>
      </c>
      <c r="E42" s="1">
        <v>8200</v>
      </c>
      <c r="F42" s="1" t="s">
        <v>697</v>
      </c>
    </row>
    <row r="43" spans="1:6" x14ac:dyDescent="0.25">
      <c r="A43" s="1" t="s">
        <v>331</v>
      </c>
      <c r="B43" s="1" t="s">
        <v>108</v>
      </c>
      <c r="C43" s="1">
        <v>31345</v>
      </c>
      <c r="D43" s="1" t="s">
        <v>698</v>
      </c>
      <c r="E43" s="1">
        <v>15900</v>
      </c>
      <c r="F43" s="1" t="s">
        <v>698</v>
      </c>
    </row>
    <row r="44" spans="1:6" x14ac:dyDescent="0.25">
      <c r="E44" s="4">
        <f>SUM(E2:E43)</f>
        <v>2136737.46</v>
      </c>
    </row>
  </sheetData>
  <mergeCells count="1">
    <mergeCell ref="A1:F1"/>
  </mergeCells>
  <pageMargins left="0.74803149606299213" right="0.74803149606299213" top="0.98425196850393704" bottom="0.98425196850393704" header="0.51181102362204722" footer="0.51181102362204722"/>
  <pageSetup scale="5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9">
    <pageSetUpPr fitToPage="1"/>
  </sheetPr>
  <dimension ref="A1:G125"/>
  <sheetViews>
    <sheetView workbookViewId="0">
      <selection activeCell="G125" sqref="A1:G125"/>
    </sheetView>
  </sheetViews>
  <sheetFormatPr baseColWidth="10" defaultRowHeight="15" x14ac:dyDescent="0.25"/>
  <cols>
    <col min="2" max="2" width="6.85546875" bestFit="1" customWidth="1"/>
    <col min="3" max="3" width="7.85546875" bestFit="1" customWidth="1"/>
    <col min="4" max="4" width="12" bestFit="1" customWidth="1"/>
    <col min="5" max="5" width="33.85546875" bestFit="1" customWidth="1"/>
    <col min="6" max="6" width="66.85546875" bestFit="1" customWidth="1"/>
    <col min="7" max="7" width="8" bestFit="1" customWidth="1"/>
  </cols>
  <sheetData>
    <row r="1" spans="1:7" x14ac:dyDescent="0.25">
      <c r="A1" s="119" t="s">
        <v>431</v>
      </c>
      <c r="B1" s="119"/>
      <c r="C1" s="119"/>
      <c r="D1" s="119"/>
      <c r="E1" s="119"/>
      <c r="F1" s="119"/>
      <c r="G1" s="119"/>
    </row>
    <row r="2" spans="1:7" x14ac:dyDescent="0.25">
      <c r="A2" s="119"/>
      <c r="B2" s="119"/>
      <c r="C2" s="119"/>
      <c r="D2" s="119"/>
      <c r="E2" s="119"/>
      <c r="F2" s="119"/>
      <c r="G2" s="119"/>
    </row>
    <row r="3" spans="1:7" x14ac:dyDescent="0.25">
      <c r="A3" s="120"/>
      <c r="B3" s="120"/>
      <c r="C3" s="120"/>
      <c r="D3" s="120"/>
      <c r="E3" s="120"/>
      <c r="F3" s="120"/>
      <c r="G3" s="120"/>
    </row>
    <row r="4" spans="1:7" x14ac:dyDescent="0.25">
      <c r="A4" s="2" t="s">
        <v>432</v>
      </c>
      <c r="B4" s="2" t="s">
        <v>102</v>
      </c>
      <c r="C4" s="2" t="s">
        <v>433</v>
      </c>
      <c r="D4" s="2" t="s">
        <v>434</v>
      </c>
      <c r="E4" s="2" t="s">
        <v>435</v>
      </c>
      <c r="F4" s="2" t="s">
        <v>85</v>
      </c>
      <c r="G4" s="2" t="s">
        <v>436</v>
      </c>
    </row>
    <row r="5" spans="1:7" x14ac:dyDescent="0.25">
      <c r="A5" s="1" t="s">
        <v>377</v>
      </c>
      <c r="B5" s="1" t="s">
        <v>108</v>
      </c>
      <c r="C5" s="1">
        <v>30154</v>
      </c>
      <c r="D5" s="1" t="s">
        <v>437</v>
      </c>
      <c r="E5" s="1" t="s">
        <v>438</v>
      </c>
      <c r="F5" s="1" t="s">
        <v>439</v>
      </c>
      <c r="G5" s="1">
        <v>11500</v>
      </c>
    </row>
    <row r="6" spans="1:7" x14ac:dyDescent="0.25">
      <c r="A6" s="1" t="s">
        <v>109</v>
      </c>
      <c r="B6" s="1" t="s">
        <v>108</v>
      </c>
      <c r="C6" s="1">
        <v>30187</v>
      </c>
      <c r="D6" s="1" t="s">
        <v>440</v>
      </c>
      <c r="E6" s="1" t="s">
        <v>441</v>
      </c>
      <c r="F6" s="1" t="s">
        <v>442</v>
      </c>
      <c r="G6" s="1">
        <v>28000</v>
      </c>
    </row>
    <row r="7" spans="1:7" x14ac:dyDescent="0.25">
      <c r="A7" s="1" t="s">
        <v>109</v>
      </c>
      <c r="B7" s="1" t="s">
        <v>108</v>
      </c>
      <c r="C7" s="1">
        <v>30195</v>
      </c>
      <c r="D7" s="1" t="s">
        <v>437</v>
      </c>
      <c r="E7" s="1" t="s">
        <v>438</v>
      </c>
      <c r="F7" s="1" t="s">
        <v>443</v>
      </c>
      <c r="G7" s="1">
        <v>6000</v>
      </c>
    </row>
    <row r="8" spans="1:7" x14ac:dyDescent="0.25">
      <c r="A8" s="1" t="s">
        <v>109</v>
      </c>
      <c r="B8" s="1" t="s">
        <v>108</v>
      </c>
      <c r="C8" s="1">
        <v>30195</v>
      </c>
      <c r="D8" s="1" t="s">
        <v>437</v>
      </c>
      <c r="E8" s="1" t="s">
        <v>438</v>
      </c>
      <c r="F8" s="1" t="s">
        <v>444</v>
      </c>
      <c r="G8" s="1">
        <v>8000</v>
      </c>
    </row>
    <row r="9" spans="1:7" x14ac:dyDescent="0.25">
      <c r="A9" s="1" t="s">
        <v>112</v>
      </c>
      <c r="B9" s="1" t="s">
        <v>108</v>
      </c>
      <c r="C9" s="1">
        <v>30209</v>
      </c>
      <c r="D9" s="1" t="s">
        <v>440</v>
      </c>
      <c r="E9" s="1" t="s">
        <v>441</v>
      </c>
      <c r="F9" s="1" t="s">
        <v>445</v>
      </c>
      <c r="G9" s="1">
        <v>21296</v>
      </c>
    </row>
    <row r="10" spans="1:7" x14ac:dyDescent="0.25">
      <c r="A10" s="1" t="s">
        <v>112</v>
      </c>
      <c r="B10" s="1" t="s">
        <v>108</v>
      </c>
      <c r="C10" s="1">
        <v>30216</v>
      </c>
      <c r="D10" s="1" t="s">
        <v>437</v>
      </c>
      <c r="E10" s="1" t="s">
        <v>438</v>
      </c>
      <c r="F10" s="1" t="s">
        <v>446</v>
      </c>
      <c r="G10" s="1">
        <v>6000</v>
      </c>
    </row>
    <row r="11" spans="1:7" x14ac:dyDescent="0.25">
      <c r="A11" s="1" t="s">
        <v>134</v>
      </c>
      <c r="B11" s="1" t="s">
        <v>108</v>
      </c>
      <c r="C11" s="1">
        <v>30247</v>
      </c>
      <c r="D11" s="1" t="s">
        <v>447</v>
      </c>
      <c r="E11" s="1" t="s">
        <v>448</v>
      </c>
      <c r="F11" s="1" t="s">
        <v>449</v>
      </c>
      <c r="G11" s="1">
        <v>14352</v>
      </c>
    </row>
    <row r="12" spans="1:7" x14ac:dyDescent="0.25">
      <c r="A12" s="1" t="s">
        <v>134</v>
      </c>
      <c r="B12" s="1" t="s">
        <v>108</v>
      </c>
      <c r="C12" s="1">
        <v>30254</v>
      </c>
      <c r="D12" s="1" t="s">
        <v>437</v>
      </c>
      <c r="E12" s="1" t="s">
        <v>438</v>
      </c>
      <c r="F12" s="1" t="s">
        <v>450</v>
      </c>
      <c r="G12" s="1">
        <v>6000</v>
      </c>
    </row>
    <row r="13" spans="1:7" x14ac:dyDescent="0.25">
      <c r="A13" s="1" t="s">
        <v>138</v>
      </c>
      <c r="B13" s="1" t="s">
        <v>108</v>
      </c>
      <c r="C13" s="1">
        <v>30263</v>
      </c>
      <c r="D13" s="1" t="s">
        <v>437</v>
      </c>
      <c r="E13" s="1" t="s">
        <v>438</v>
      </c>
      <c r="F13" s="1" t="s">
        <v>451</v>
      </c>
      <c r="G13" s="1">
        <v>11500</v>
      </c>
    </row>
    <row r="14" spans="1:7" x14ac:dyDescent="0.25">
      <c r="A14" s="1" t="s">
        <v>140</v>
      </c>
      <c r="B14" s="1" t="s">
        <v>108</v>
      </c>
      <c r="C14" s="1">
        <v>30275</v>
      </c>
      <c r="D14" s="1" t="s">
        <v>452</v>
      </c>
      <c r="E14" s="1" t="s">
        <v>239</v>
      </c>
      <c r="F14" s="1" t="s">
        <v>439</v>
      </c>
      <c r="G14" s="1">
        <v>6000</v>
      </c>
    </row>
    <row r="15" spans="1:7" x14ac:dyDescent="0.25">
      <c r="A15" s="1" t="s">
        <v>140</v>
      </c>
      <c r="B15" s="1" t="s">
        <v>108</v>
      </c>
      <c r="C15" s="1">
        <v>30276</v>
      </c>
      <c r="D15" s="1" t="s">
        <v>453</v>
      </c>
      <c r="E15" s="1" t="s">
        <v>454</v>
      </c>
      <c r="F15" s="1" t="s">
        <v>455</v>
      </c>
      <c r="G15" s="1">
        <v>16000</v>
      </c>
    </row>
    <row r="16" spans="1:7" x14ac:dyDescent="0.25">
      <c r="A16" s="1" t="s">
        <v>144</v>
      </c>
      <c r="B16" s="1" t="s">
        <v>108</v>
      </c>
      <c r="C16" s="1">
        <v>30291</v>
      </c>
      <c r="D16" s="1" t="s">
        <v>437</v>
      </c>
      <c r="E16" s="1" t="s">
        <v>438</v>
      </c>
      <c r="F16" s="1" t="s">
        <v>456</v>
      </c>
      <c r="G16" s="1">
        <v>5500</v>
      </c>
    </row>
    <row r="17" spans="1:7" x14ac:dyDescent="0.25">
      <c r="A17" s="1" t="s">
        <v>144</v>
      </c>
      <c r="B17" s="1" t="s">
        <v>108</v>
      </c>
      <c r="C17" s="1">
        <v>30291</v>
      </c>
      <c r="D17" s="1" t="s">
        <v>437</v>
      </c>
      <c r="E17" s="1" t="s">
        <v>438</v>
      </c>
      <c r="F17" s="1" t="s">
        <v>457</v>
      </c>
      <c r="G17" s="1">
        <v>6000</v>
      </c>
    </row>
    <row r="18" spans="1:7" x14ac:dyDescent="0.25">
      <c r="A18" s="1" t="s">
        <v>147</v>
      </c>
      <c r="B18" s="1" t="s">
        <v>108</v>
      </c>
      <c r="C18" s="1">
        <v>30313</v>
      </c>
      <c r="D18" s="1" t="s">
        <v>453</v>
      </c>
      <c r="E18" s="1" t="s">
        <v>454</v>
      </c>
      <c r="F18" s="1" t="s">
        <v>458</v>
      </c>
      <c r="G18" s="1">
        <v>40000</v>
      </c>
    </row>
    <row r="19" spans="1:7" x14ac:dyDescent="0.25">
      <c r="A19" s="1" t="s">
        <v>147</v>
      </c>
      <c r="B19" s="1" t="s">
        <v>108</v>
      </c>
      <c r="C19" s="1">
        <v>30314</v>
      </c>
      <c r="D19" s="1" t="s">
        <v>437</v>
      </c>
      <c r="E19" s="1" t="s">
        <v>438</v>
      </c>
      <c r="F19" s="1" t="s">
        <v>459</v>
      </c>
      <c r="G19" s="1">
        <v>6000</v>
      </c>
    </row>
    <row r="20" spans="1:7" x14ac:dyDescent="0.25">
      <c r="A20" s="1" t="s">
        <v>149</v>
      </c>
      <c r="B20" s="1" t="s">
        <v>108</v>
      </c>
      <c r="C20" s="1">
        <v>30323</v>
      </c>
      <c r="D20" s="1" t="s">
        <v>437</v>
      </c>
      <c r="E20" s="1" t="s">
        <v>438</v>
      </c>
      <c r="F20" s="1" t="s">
        <v>460</v>
      </c>
      <c r="G20" s="1">
        <v>12000</v>
      </c>
    </row>
    <row r="21" spans="1:7" x14ac:dyDescent="0.25">
      <c r="A21" s="1" t="s">
        <v>152</v>
      </c>
      <c r="B21" s="1" t="s">
        <v>143</v>
      </c>
      <c r="C21" s="1">
        <v>43</v>
      </c>
      <c r="D21" s="1" t="s">
        <v>461</v>
      </c>
      <c r="E21" s="1" t="s">
        <v>462</v>
      </c>
      <c r="F21" s="1" t="s">
        <v>463</v>
      </c>
      <c r="G21" s="1">
        <v>30000</v>
      </c>
    </row>
    <row r="22" spans="1:7" x14ac:dyDescent="0.25">
      <c r="A22" s="1" t="s">
        <v>152</v>
      </c>
      <c r="B22" s="1" t="s">
        <v>143</v>
      </c>
      <c r="C22" s="1">
        <v>43</v>
      </c>
      <c r="D22" s="1" t="s">
        <v>461</v>
      </c>
      <c r="E22" s="1" t="s">
        <v>462</v>
      </c>
      <c r="F22" s="1" t="s">
        <v>464</v>
      </c>
      <c r="G22" s="1">
        <v>45000</v>
      </c>
    </row>
    <row r="23" spans="1:7" x14ac:dyDescent="0.25">
      <c r="A23" s="1" t="s">
        <v>152</v>
      </c>
      <c r="B23" s="1" t="s">
        <v>143</v>
      </c>
      <c r="C23" s="1">
        <v>46</v>
      </c>
      <c r="D23" s="1" t="s">
        <v>465</v>
      </c>
      <c r="E23" s="1" t="s">
        <v>466</v>
      </c>
      <c r="F23" s="1" t="s">
        <v>467</v>
      </c>
      <c r="G23" s="1">
        <v>17000</v>
      </c>
    </row>
    <row r="24" spans="1:7" x14ac:dyDescent="0.25">
      <c r="A24" s="1" t="s">
        <v>152</v>
      </c>
      <c r="B24" s="1" t="s">
        <v>143</v>
      </c>
      <c r="C24" s="1">
        <v>46</v>
      </c>
      <c r="D24" s="1" t="s">
        <v>468</v>
      </c>
      <c r="E24" s="1" t="s">
        <v>469</v>
      </c>
      <c r="F24" s="1" t="s">
        <v>470</v>
      </c>
      <c r="G24" s="1">
        <v>45000</v>
      </c>
    </row>
    <row r="25" spans="1:7" x14ac:dyDescent="0.25">
      <c r="A25" s="1" t="s">
        <v>152</v>
      </c>
      <c r="B25" s="1" t="s">
        <v>108</v>
      </c>
      <c r="C25" s="1">
        <v>30345</v>
      </c>
      <c r="D25" s="1" t="s">
        <v>437</v>
      </c>
      <c r="E25" s="1" t="s">
        <v>438</v>
      </c>
      <c r="F25" s="1" t="s">
        <v>439</v>
      </c>
      <c r="G25" s="1">
        <v>6000</v>
      </c>
    </row>
    <row r="26" spans="1:7" x14ac:dyDescent="0.25">
      <c r="A26" s="1" t="s">
        <v>152</v>
      </c>
      <c r="B26" s="1" t="s">
        <v>108</v>
      </c>
      <c r="C26" s="1">
        <v>30345</v>
      </c>
      <c r="D26" s="1" t="s">
        <v>437</v>
      </c>
      <c r="E26" s="1" t="s">
        <v>438</v>
      </c>
      <c r="F26" s="1" t="s">
        <v>471</v>
      </c>
      <c r="G26" s="1">
        <v>11000</v>
      </c>
    </row>
    <row r="27" spans="1:7" x14ac:dyDescent="0.25">
      <c r="A27" s="1" t="s">
        <v>158</v>
      </c>
      <c r="B27" s="1" t="s">
        <v>108</v>
      </c>
      <c r="C27" s="1">
        <v>30375</v>
      </c>
      <c r="D27" s="1" t="s">
        <v>437</v>
      </c>
      <c r="E27" s="1" t="s">
        <v>438</v>
      </c>
      <c r="F27" s="1" t="s">
        <v>472</v>
      </c>
      <c r="G27" s="1">
        <v>24000</v>
      </c>
    </row>
    <row r="28" spans="1:7" x14ac:dyDescent="0.25">
      <c r="A28" s="1" t="s">
        <v>411</v>
      </c>
      <c r="B28" s="1" t="s">
        <v>108</v>
      </c>
      <c r="C28" s="1">
        <v>30400</v>
      </c>
      <c r="D28" s="1" t="s">
        <v>437</v>
      </c>
      <c r="E28" s="1" t="s">
        <v>438</v>
      </c>
      <c r="F28" s="1" t="s">
        <v>473</v>
      </c>
      <c r="G28" s="1">
        <v>17500</v>
      </c>
    </row>
    <row r="29" spans="1:7" x14ac:dyDescent="0.25">
      <c r="A29" s="1" t="s">
        <v>161</v>
      </c>
      <c r="B29" s="1" t="s">
        <v>143</v>
      </c>
      <c r="C29" s="1">
        <v>48</v>
      </c>
      <c r="D29" s="1" t="s">
        <v>474</v>
      </c>
      <c r="E29" s="1" t="s">
        <v>475</v>
      </c>
      <c r="F29" s="1" t="s">
        <v>476</v>
      </c>
      <c r="G29" s="1">
        <v>10000</v>
      </c>
    </row>
    <row r="30" spans="1:7" x14ac:dyDescent="0.25">
      <c r="A30" s="1" t="s">
        <v>161</v>
      </c>
      <c r="B30" s="1" t="s">
        <v>143</v>
      </c>
      <c r="C30" s="1">
        <v>48</v>
      </c>
      <c r="D30" s="1" t="s">
        <v>477</v>
      </c>
      <c r="E30" s="1" t="s">
        <v>478</v>
      </c>
      <c r="F30" s="1" t="s">
        <v>479</v>
      </c>
      <c r="G30" s="1">
        <v>10000</v>
      </c>
    </row>
    <row r="31" spans="1:7" x14ac:dyDescent="0.25">
      <c r="A31" s="1" t="s">
        <v>161</v>
      </c>
      <c r="B31" s="1" t="s">
        <v>143</v>
      </c>
      <c r="C31" s="1">
        <v>48</v>
      </c>
      <c r="D31" s="1" t="s">
        <v>480</v>
      </c>
      <c r="E31" s="1" t="s">
        <v>481</v>
      </c>
      <c r="F31" s="1" t="s">
        <v>482</v>
      </c>
      <c r="G31" s="1">
        <v>10000</v>
      </c>
    </row>
    <row r="32" spans="1:7" x14ac:dyDescent="0.25">
      <c r="A32" s="1" t="s">
        <v>161</v>
      </c>
      <c r="B32" s="1" t="s">
        <v>108</v>
      </c>
      <c r="C32" s="1">
        <v>30411</v>
      </c>
      <c r="D32" s="1" t="s">
        <v>437</v>
      </c>
      <c r="E32" s="1" t="s">
        <v>438</v>
      </c>
      <c r="F32" s="1" t="s">
        <v>483</v>
      </c>
      <c r="G32" s="1">
        <v>13000</v>
      </c>
    </row>
    <row r="33" spans="1:7" x14ac:dyDescent="0.25">
      <c r="A33" s="1" t="s">
        <v>484</v>
      </c>
      <c r="B33" s="1" t="s">
        <v>108</v>
      </c>
      <c r="C33" s="1">
        <v>30417</v>
      </c>
      <c r="D33" s="1" t="s">
        <v>437</v>
      </c>
      <c r="E33" s="1" t="s">
        <v>438</v>
      </c>
      <c r="F33" s="1" t="s">
        <v>485</v>
      </c>
      <c r="G33" s="1">
        <v>13000</v>
      </c>
    </row>
    <row r="34" spans="1:7" x14ac:dyDescent="0.25">
      <c r="A34" s="1" t="s">
        <v>486</v>
      </c>
      <c r="B34" s="1" t="s">
        <v>108</v>
      </c>
      <c r="C34" s="1">
        <v>30426</v>
      </c>
      <c r="D34" s="1" t="s">
        <v>487</v>
      </c>
      <c r="E34" s="1" t="s">
        <v>488</v>
      </c>
      <c r="F34" s="1" t="s">
        <v>455</v>
      </c>
      <c r="G34" s="1">
        <v>8000</v>
      </c>
    </row>
    <row r="35" spans="1:7" x14ac:dyDescent="0.25">
      <c r="A35" s="1" t="s">
        <v>417</v>
      </c>
      <c r="B35" s="1" t="s">
        <v>143</v>
      </c>
      <c r="C35" s="1">
        <v>60</v>
      </c>
      <c r="D35" s="1" t="s">
        <v>477</v>
      </c>
      <c r="E35" s="1" t="s">
        <v>478</v>
      </c>
      <c r="F35" s="1" t="s">
        <v>489</v>
      </c>
      <c r="G35" s="1">
        <v>12000</v>
      </c>
    </row>
    <row r="36" spans="1:7" x14ac:dyDescent="0.25">
      <c r="A36" s="1" t="s">
        <v>417</v>
      </c>
      <c r="B36" s="1" t="s">
        <v>143</v>
      </c>
      <c r="C36" s="1">
        <v>60</v>
      </c>
      <c r="D36" s="1" t="s">
        <v>490</v>
      </c>
      <c r="E36" s="1" t="s">
        <v>491</v>
      </c>
      <c r="F36" s="1" t="s">
        <v>492</v>
      </c>
      <c r="G36" s="1">
        <v>8000</v>
      </c>
    </row>
    <row r="37" spans="1:7" x14ac:dyDescent="0.25">
      <c r="A37" s="1" t="s">
        <v>417</v>
      </c>
      <c r="B37" s="1" t="s">
        <v>143</v>
      </c>
      <c r="C37" s="1">
        <v>61</v>
      </c>
      <c r="D37" s="1" t="s">
        <v>480</v>
      </c>
      <c r="E37" s="1" t="s">
        <v>481</v>
      </c>
      <c r="F37" s="1" t="s">
        <v>493</v>
      </c>
      <c r="G37" s="1">
        <v>10000</v>
      </c>
    </row>
    <row r="38" spans="1:7" x14ac:dyDescent="0.25">
      <c r="A38" s="1" t="s">
        <v>417</v>
      </c>
      <c r="B38" s="1" t="s">
        <v>108</v>
      </c>
      <c r="C38" s="1">
        <v>30436</v>
      </c>
      <c r="D38" s="1" t="s">
        <v>437</v>
      </c>
      <c r="E38" s="1" t="s">
        <v>438</v>
      </c>
      <c r="F38" s="1" t="s">
        <v>494</v>
      </c>
      <c r="G38" s="1">
        <v>10000</v>
      </c>
    </row>
    <row r="39" spans="1:7" x14ac:dyDescent="0.25">
      <c r="A39" s="1" t="s">
        <v>417</v>
      </c>
      <c r="B39" s="1" t="s">
        <v>108</v>
      </c>
      <c r="C39" s="1">
        <v>30440</v>
      </c>
      <c r="D39" s="1" t="s">
        <v>495</v>
      </c>
      <c r="E39" s="1" t="s">
        <v>496</v>
      </c>
      <c r="F39" s="1" t="s">
        <v>497</v>
      </c>
      <c r="G39" s="1">
        <v>29300</v>
      </c>
    </row>
    <row r="40" spans="1:7" x14ac:dyDescent="0.25">
      <c r="A40" s="1" t="s">
        <v>498</v>
      </c>
      <c r="B40" s="1" t="s">
        <v>108</v>
      </c>
      <c r="C40" s="1">
        <v>30446</v>
      </c>
      <c r="D40" s="1" t="s">
        <v>437</v>
      </c>
      <c r="E40" s="1" t="s">
        <v>438</v>
      </c>
      <c r="F40" s="1" t="s">
        <v>499</v>
      </c>
      <c r="G40" s="1">
        <v>5000</v>
      </c>
    </row>
    <row r="41" spans="1:7" x14ac:dyDescent="0.25">
      <c r="A41" s="1" t="s">
        <v>498</v>
      </c>
      <c r="B41" s="1" t="s">
        <v>108</v>
      </c>
      <c r="C41" s="1">
        <v>30450</v>
      </c>
      <c r="D41" s="1" t="s">
        <v>437</v>
      </c>
      <c r="E41" s="1" t="s">
        <v>438</v>
      </c>
      <c r="F41" s="1" t="s">
        <v>500</v>
      </c>
      <c r="G41" s="1">
        <v>6000</v>
      </c>
    </row>
    <row r="42" spans="1:7" x14ac:dyDescent="0.25">
      <c r="A42" s="1" t="s">
        <v>501</v>
      </c>
      <c r="B42" s="1" t="s">
        <v>108</v>
      </c>
      <c r="C42" s="1">
        <v>30459</v>
      </c>
      <c r="D42" s="1" t="s">
        <v>502</v>
      </c>
      <c r="E42" s="1" t="s">
        <v>503</v>
      </c>
      <c r="F42" s="1" t="s">
        <v>504</v>
      </c>
      <c r="G42" s="1">
        <v>32500</v>
      </c>
    </row>
    <row r="43" spans="1:7" x14ac:dyDescent="0.25">
      <c r="A43" s="1" t="s">
        <v>163</v>
      </c>
      <c r="B43" s="1" t="s">
        <v>108</v>
      </c>
      <c r="C43" s="1">
        <v>30463</v>
      </c>
      <c r="D43" s="1" t="s">
        <v>502</v>
      </c>
      <c r="E43" s="1" t="s">
        <v>503</v>
      </c>
      <c r="F43" s="1" t="s">
        <v>505</v>
      </c>
      <c r="G43" s="1">
        <v>11000</v>
      </c>
    </row>
    <row r="44" spans="1:7" x14ac:dyDescent="0.25">
      <c r="A44" s="1" t="s">
        <v>392</v>
      </c>
      <c r="B44" s="1" t="s">
        <v>108</v>
      </c>
      <c r="C44" s="1">
        <v>30469</v>
      </c>
      <c r="D44" s="1" t="s">
        <v>506</v>
      </c>
      <c r="E44" s="1" t="s">
        <v>507</v>
      </c>
      <c r="F44" s="1" t="s">
        <v>508</v>
      </c>
      <c r="G44" s="1">
        <v>39000</v>
      </c>
    </row>
    <row r="45" spans="1:7" x14ac:dyDescent="0.25">
      <c r="A45" s="1" t="s">
        <v>165</v>
      </c>
      <c r="B45" s="1" t="s">
        <v>108</v>
      </c>
      <c r="C45" s="1">
        <v>30491</v>
      </c>
      <c r="D45" s="1" t="s">
        <v>437</v>
      </c>
      <c r="E45" s="1" t="s">
        <v>438</v>
      </c>
      <c r="F45" s="1" t="s">
        <v>505</v>
      </c>
      <c r="G45" s="1">
        <v>11000</v>
      </c>
    </row>
    <row r="46" spans="1:7" x14ac:dyDescent="0.25">
      <c r="A46" s="1" t="s">
        <v>167</v>
      </c>
      <c r="B46" s="1" t="s">
        <v>108</v>
      </c>
      <c r="C46" s="1">
        <v>30498</v>
      </c>
      <c r="D46" s="1" t="s">
        <v>509</v>
      </c>
      <c r="E46" s="1" t="s">
        <v>510</v>
      </c>
      <c r="F46" s="1" t="s">
        <v>511</v>
      </c>
      <c r="G46" s="1">
        <v>9000</v>
      </c>
    </row>
    <row r="47" spans="1:7" x14ac:dyDescent="0.25">
      <c r="A47" s="1" t="s">
        <v>355</v>
      </c>
      <c r="B47" s="1" t="s">
        <v>108</v>
      </c>
      <c r="C47" s="1">
        <v>30505</v>
      </c>
      <c r="D47" s="1" t="s">
        <v>437</v>
      </c>
      <c r="E47" s="1" t="s">
        <v>438</v>
      </c>
      <c r="F47" s="1" t="s">
        <v>512</v>
      </c>
      <c r="G47" s="1">
        <v>21500</v>
      </c>
    </row>
    <row r="48" spans="1:7" x14ac:dyDescent="0.25">
      <c r="A48" s="1" t="s">
        <v>360</v>
      </c>
      <c r="B48" s="1" t="s">
        <v>108</v>
      </c>
      <c r="C48" s="1">
        <v>30528</v>
      </c>
      <c r="D48" s="1" t="s">
        <v>513</v>
      </c>
      <c r="E48" s="1" t="s">
        <v>514</v>
      </c>
      <c r="F48" s="1" t="s">
        <v>515</v>
      </c>
      <c r="G48" s="1">
        <v>6000</v>
      </c>
    </row>
    <row r="49" spans="1:7" x14ac:dyDescent="0.25">
      <c r="A49" s="1" t="s">
        <v>360</v>
      </c>
      <c r="B49" s="1" t="s">
        <v>108</v>
      </c>
      <c r="C49" s="1">
        <v>30533</v>
      </c>
      <c r="D49" s="1" t="s">
        <v>516</v>
      </c>
      <c r="E49" s="1" t="s">
        <v>517</v>
      </c>
      <c r="F49" s="1" t="s">
        <v>518</v>
      </c>
      <c r="G49" s="1">
        <v>14100</v>
      </c>
    </row>
    <row r="50" spans="1:7" x14ac:dyDescent="0.25">
      <c r="A50" s="1" t="s">
        <v>360</v>
      </c>
      <c r="B50" s="1" t="s">
        <v>108</v>
      </c>
      <c r="C50" s="1">
        <v>30533</v>
      </c>
      <c r="D50" s="1" t="s">
        <v>519</v>
      </c>
      <c r="E50" s="1" t="s">
        <v>520</v>
      </c>
      <c r="F50" s="1" t="s">
        <v>521</v>
      </c>
      <c r="G50" s="1">
        <v>40093</v>
      </c>
    </row>
    <row r="51" spans="1:7" x14ac:dyDescent="0.25">
      <c r="A51" s="1" t="s">
        <v>170</v>
      </c>
      <c r="B51" s="1" t="s">
        <v>108</v>
      </c>
      <c r="C51" s="1">
        <v>30546</v>
      </c>
      <c r="D51" s="1" t="s">
        <v>437</v>
      </c>
      <c r="E51" s="1" t="s">
        <v>438</v>
      </c>
      <c r="F51" s="1" t="s">
        <v>522</v>
      </c>
      <c r="G51" s="1">
        <v>14000</v>
      </c>
    </row>
    <row r="52" spans="1:7" x14ac:dyDescent="0.25">
      <c r="A52" s="1" t="s">
        <v>363</v>
      </c>
      <c r="B52" s="1" t="s">
        <v>108</v>
      </c>
      <c r="C52" s="1">
        <v>30555</v>
      </c>
      <c r="D52" s="1" t="s">
        <v>437</v>
      </c>
      <c r="E52" s="1" t="s">
        <v>438</v>
      </c>
      <c r="F52" s="1" t="s">
        <v>523</v>
      </c>
      <c r="G52" s="1">
        <v>6500</v>
      </c>
    </row>
    <row r="53" spans="1:7" x14ac:dyDescent="0.25">
      <c r="A53" s="1" t="s">
        <v>363</v>
      </c>
      <c r="B53" s="1" t="s">
        <v>108</v>
      </c>
      <c r="C53" s="1">
        <v>30558</v>
      </c>
      <c r="D53" s="1" t="s">
        <v>437</v>
      </c>
      <c r="E53" s="1" t="s">
        <v>438</v>
      </c>
      <c r="F53" s="1" t="s">
        <v>524</v>
      </c>
      <c r="G53" s="1">
        <v>5000</v>
      </c>
    </row>
    <row r="54" spans="1:7" x14ac:dyDescent="0.25">
      <c r="A54" s="1" t="s">
        <v>363</v>
      </c>
      <c r="B54" s="1" t="s">
        <v>108</v>
      </c>
      <c r="C54" s="1">
        <v>30560</v>
      </c>
      <c r="D54" s="1" t="s">
        <v>525</v>
      </c>
      <c r="E54" s="1" t="s">
        <v>526</v>
      </c>
      <c r="F54" s="1" t="s">
        <v>527</v>
      </c>
      <c r="G54" s="1">
        <v>217593</v>
      </c>
    </row>
    <row r="55" spans="1:7" x14ac:dyDescent="0.25">
      <c r="A55" s="1" t="s">
        <v>174</v>
      </c>
      <c r="B55" s="1" t="s">
        <v>108</v>
      </c>
      <c r="C55" s="1">
        <v>30565</v>
      </c>
      <c r="D55" s="1" t="s">
        <v>528</v>
      </c>
      <c r="E55" s="1" t="s">
        <v>529</v>
      </c>
      <c r="F55" s="1" t="s">
        <v>449</v>
      </c>
      <c r="G55" s="1">
        <v>85185</v>
      </c>
    </row>
    <row r="56" spans="1:7" x14ac:dyDescent="0.25">
      <c r="A56" s="1" t="s">
        <v>530</v>
      </c>
      <c r="B56" s="1" t="s">
        <v>108</v>
      </c>
      <c r="C56" s="1">
        <v>30582</v>
      </c>
      <c r="D56" s="1" t="s">
        <v>440</v>
      </c>
      <c r="E56" s="1" t="s">
        <v>441</v>
      </c>
      <c r="F56" s="1" t="s">
        <v>531</v>
      </c>
      <c r="G56" s="1">
        <v>32407</v>
      </c>
    </row>
    <row r="57" spans="1:7" x14ac:dyDescent="0.25">
      <c r="A57" s="1" t="s">
        <v>176</v>
      </c>
      <c r="B57" s="1" t="s">
        <v>108</v>
      </c>
      <c r="C57" s="1">
        <v>30586</v>
      </c>
      <c r="D57" s="1" t="s">
        <v>532</v>
      </c>
      <c r="E57" s="1" t="s">
        <v>533</v>
      </c>
      <c r="F57" s="1" t="s">
        <v>476</v>
      </c>
      <c r="G57" s="1">
        <v>16667</v>
      </c>
    </row>
    <row r="58" spans="1:7" x14ac:dyDescent="0.25">
      <c r="A58" s="1" t="s">
        <v>176</v>
      </c>
      <c r="B58" s="1" t="s">
        <v>108</v>
      </c>
      <c r="C58" s="1">
        <v>30593</v>
      </c>
      <c r="D58" s="1" t="s">
        <v>437</v>
      </c>
      <c r="E58" s="1" t="s">
        <v>438</v>
      </c>
      <c r="F58" s="1" t="s">
        <v>534</v>
      </c>
      <c r="G58" s="1">
        <v>10000</v>
      </c>
    </row>
    <row r="59" spans="1:7" x14ac:dyDescent="0.25">
      <c r="A59" s="1" t="s">
        <v>181</v>
      </c>
      <c r="B59" s="1" t="s">
        <v>108</v>
      </c>
      <c r="C59" s="1">
        <v>30635</v>
      </c>
      <c r="D59" s="1" t="s">
        <v>535</v>
      </c>
      <c r="E59" s="1" t="s">
        <v>536</v>
      </c>
      <c r="F59" s="1" t="s">
        <v>537</v>
      </c>
      <c r="G59" s="1">
        <v>5000</v>
      </c>
    </row>
    <row r="60" spans="1:7" x14ac:dyDescent="0.25">
      <c r="A60" s="1" t="s">
        <v>181</v>
      </c>
      <c r="B60" s="1" t="s">
        <v>108</v>
      </c>
      <c r="C60" s="1">
        <v>30636</v>
      </c>
      <c r="D60" s="1" t="s">
        <v>447</v>
      </c>
      <c r="E60" s="1" t="s">
        <v>448</v>
      </c>
      <c r="F60" s="1" t="s">
        <v>538</v>
      </c>
      <c r="G60" s="1">
        <v>37037</v>
      </c>
    </row>
    <row r="61" spans="1:7" x14ac:dyDescent="0.25">
      <c r="A61" s="1" t="s">
        <v>186</v>
      </c>
      <c r="B61" s="1" t="s">
        <v>108</v>
      </c>
      <c r="C61" s="1">
        <v>30646</v>
      </c>
      <c r="D61" s="1" t="s">
        <v>535</v>
      </c>
      <c r="E61" s="1" t="s">
        <v>536</v>
      </c>
      <c r="F61" s="1" t="s">
        <v>539</v>
      </c>
      <c r="G61" s="1">
        <v>16000</v>
      </c>
    </row>
    <row r="62" spans="1:7" x14ac:dyDescent="0.25">
      <c r="A62" s="1" t="s">
        <v>188</v>
      </c>
      <c r="B62" s="1" t="s">
        <v>108</v>
      </c>
      <c r="C62" s="1">
        <v>30666</v>
      </c>
      <c r="D62" s="1" t="s">
        <v>535</v>
      </c>
      <c r="E62" s="1" t="s">
        <v>536</v>
      </c>
      <c r="F62" s="1" t="s">
        <v>540</v>
      </c>
      <c r="G62" s="1">
        <v>15000</v>
      </c>
    </row>
    <row r="63" spans="1:7" x14ac:dyDescent="0.25">
      <c r="A63" s="1" t="s">
        <v>190</v>
      </c>
      <c r="B63" s="1" t="s">
        <v>108</v>
      </c>
      <c r="C63" s="1">
        <v>30735</v>
      </c>
      <c r="D63" s="1" t="s">
        <v>535</v>
      </c>
      <c r="E63" s="1" t="s">
        <v>536</v>
      </c>
      <c r="F63" s="1" t="s">
        <v>537</v>
      </c>
      <c r="G63" s="1">
        <v>5000</v>
      </c>
    </row>
    <row r="64" spans="1:7" x14ac:dyDescent="0.25">
      <c r="A64" s="1" t="s">
        <v>195</v>
      </c>
      <c r="B64" s="1" t="s">
        <v>108</v>
      </c>
      <c r="C64" s="1">
        <v>30752</v>
      </c>
      <c r="D64" s="1" t="s">
        <v>535</v>
      </c>
      <c r="E64" s="1" t="s">
        <v>536</v>
      </c>
      <c r="F64" s="1" t="s">
        <v>541</v>
      </c>
      <c r="G64" s="1">
        <v>16000</v>
      </c>
    </row>
    <row r="65" spans="1:7" x14ac:dyDescent="0.25">
      <c r="A65" s="1" t="s">
        <v>367</v>
      </c>
      <c r="B65" s="1" t="s">
        <v>108</v>
      </c>
      <c r="C65" s="1">
        <v>30777</v>
      </c>
      <c r="D65" s="1" t="s">
        <v>447</v>
      </c>
      <c r="E65" s="1" t="s">
        <v>448</v>
      </c>
      <c r="F65" s="1" t="s">
        <v>542</v>
      </c>
      <c r="G65" s="1">
        <v>18519</v>
      </c>
    </row>
    <row r="66" spans="1:7" x14ac:dyDescent="0.25">
      <c r="A66" s="1" t="s">
        <v>367</v>
      </c>
      <c r="B66" s="1" t="s">
        <v>108</v>
      </c>
      <c r="C66" s="1">
        <v>30778</v>
      </c>
      <c r="D66" s="1" t="s">
        <v>535</v>
      </c>
      <c r="E66" s="1" t="s">
        <v>536</v>
      </c>
      <c r="F66" s="1" t="s">
        <v>543</v>
      </c>
      <c r="G66" s="1">
        <v>5000</v>
      </c>
    </row>
    <row r="67" spans="1:7" x14ac:dyDescent="0.25">
      <c r="A67" s="1" t="s">
        <v>198</v>
      </c>
      <c r="B67" s="1" t="s">
        <v>108</v>
      </c>
      <c r="C67" s="1">
        <v>30789</v>
      </c>
      <c r="D67" s="1" t="s">
        <v>535</v>
      </c>
      <c r="E67" s="1" t="s">
        <v>536</v>
      </c>
      <c r="F67" s="1" t="s">
        <v>544</v>
      </c>
      <c r="G67" s="1">
        <v>5000</v>
      </c>
    </row>
    <row r="68" spans="1:7" x14ac:dyDescent="0.25">
      <c r="A68" s="1" t="s">
        <v>545</v>
      </c>
      <c r="B68" s="1" t="s">
        <v>108</v>
      </c>
      <c r="C68" s="1">
        <v>30790</v>
      </c>
      <c r="D68" s="1" t="s">
        <v>535</v>
      </c>
      <c r="E68" s="1" t="s">
        <v>536</v>
      </c>
      <c r="F68" s="1" t="s">
        <v>546</v>
      </c>
      <c r="G68" s="1">
        <v>5000</v>
      </c>
    </row>
    <row r="69" spans="1:7" x14ac:dyDescent="0.25">
      <c r="A69" s="1" t="s">
        <v>545</v>
      </c>
      <c r="B69" s="1" t="s">
        <v>108</v>
      </c>
      <c r="C69" s="1">
        <v>30791</v>
      </c>
      <c r="D69" s="1" t="s">
        <v>535</v>
      </c>
      <c r="E69" s="1" t="s">
        <v>536</v>
      </c>
      <c r="F69" s="1" t="s">
        <v>547</v>
      </c>
      <c r="G69" s="1">
        <v>10000</v>
      </c>
    </row>
    <row r="70" spans="1:7" x14ac:dyDescent="0.25">
      <c r="A70" s="1" t="s">
        <v>371</v>
      </c>
      <c r="B70" s="1" t="s">
        <v>108</v>
      </c>
      <c r="C70" s="1">
        <v>30793</v>
      </c>
      <c r="D70" s="1" t="s">
        <v>548</v>
      </c>
      <c r="E70" s="1" t="s">
        <v>549</v>
      </c>
      <c r="F70" s="1" t="s">
        <v>550</v>
      </c>
      <c r="G70" s="1">
        <v>34259</v>
      </c>
    </row>
    <row r="71" spans="1:7" x14ac:dyDescent="0.25">
      <c r="A71" s="1" t="s">
        <v>371</v>
      </c>
      <c r="B71" s="1" t="s">
        <v>108</v>
      </c>
      <c r="C71" s="1">
        <v>30794</v>
      </c>
      <c r="D71" s="1" t="s">
        <v>535</v>
      </c>
      <c r="E71" s="1" t="s">
        <v>536</v>
      </c>
      <c r="F71" s="1" t="s">
        <v>551</v>
      </c>
      <c r="G71" s="1">
        <v>10000</v>
      </c>
    </row>
    <row r="72" spans="1:7" x14ac:dyDescent="0.25">
      <c r="A72" s="1" t="s">
        <v>200</v>
      </c>
      <c r="B72" s="1" t="s">
        <v>108</v>
      </c>
      <c r="C72" s="1">
        <v>30808</v>
      </c>
      <c r="D72" s="1" t="s">
        <v>535</v>
      </c>
      <c r="E72" s="1" t="s">
        <v>536</v>
      </c>
      <c r="F72" s="1" t="s">
        <v>552</v>
      </c>
      <c r="G72" s="1">
        <v>22000</v>
      </c>
    </row>
    <row r="73" spans="1:7" x14ac:dyDescent="0.25">
      <c r="A73" s="1" t="s">
        <v>203</v>
      </c>
      <c r="B73" s="1" t="s">
        <v>108</v>
      </c>
      <c r="C73" s="1">
        <v>30814</v>
      </c>
      <c r="D73" s="1" t="s">
        <v>535</v>
      </c>
      <c r="E73" s="1" t="s">
        <v>536</v>
      </c>
      <c r="F73" s="1" t="s">
        <v>553</v>
      </c>
      <c r="G73" s="1">
        <v>10000</v>
      </c>
    </row>
    <row r="74" spans="1:7" x14ac:dyDescent="0.25">
      <c r="A74" s="1" t="s">
        <v>207</v>
      </c>
      <c r="B74" s="1" t="s">
        <v>208</v>
      </c>
      <c r="C74" s="1">
        <v>677</v>
      </c>
      <c r="D74" s="1" t="s">
        <v>554</v>
      </c>
      <c r="E74" s="1" t="s">
        <v>555</v>
      </c>
      <c r="F74" s="1" t="s">
        <v>467</v>
      </c>
      <c r="G74" s="1">
        <v>40741</v>
      </c>
    </row>
    <row r="75" spans="1:7" x14ac:dyDescent="0.25">
      <c r="A75" s="1" t="s">
        <v>210</v>
      </c>
      <c r="B75" s="1" t="s">
        <v>108</v>
      </c>
      <c r="C75" s="1">
        <v>30831</v>
      </c>
      <c r="D75" s="1" t="s">
        <v>447</v>
      </c>
      <c r="E75" s="1" t="s">
        <v>448</v>
      </c>
      <c r="F75" s="1" t="s">
        <v>556</v>
      </c>
      <c r="G75" s="1">
        <v>27778</v>
      </c>
    </row>
    <row r="76" spans="1:7" x14ac:dyDescent="0.25">
      <c r="A76" s="1" t="s">
        <v>213</v>
      </c>
      <c r="B76" s="1" t="s">
        <v>108</v>
      </c>
      <c r="C76" s="1">
        <v>30845</v>
      </c>
      <c r="D76" s="1" t="s">
        <v>447</v>
      </c>
      <c r="E76" s="1" t="s">
        <v>448</v>
      </c>
      <c r="F76" s="1" t="s">
        <v>557</v>
      </c>
      <c r="G76" s="1">
        <v>18519</v>
      </c>
    </row>
    <row r="77" spans="1:7" x14ac:dyDescent="0.25">
      <c r="A77" s="1" t="s">
        <v>218</v>
      </c>
      <c r="B77" s="1" t="s">
        <v>108</v>
      </c>
      <c r="C77" s="1">
        <v>30859</v>
      </c>
      <c r="D77" s="1" t="s">
        <v>535</v>
      </c>
      <c r="E77" s="1" t="s">
        <v>536</v>
      </c>
      <c r="F77" s="1" t="s">
        <v>558</v>
      </c>
      <c r="G77" s="1">
        <v>12000</v>
      </c>
    </row>
    <row r="78" spans="1:7" x14ac:dyDescent="0.25">
      <c r="A78" s="1" t="s">
        <v>559</v>
      </c>
      <c r="B78" s="1" t="s">
        <v>108</v>
      </c>
      <c r="C78" s="1">
        <v>30869</v>
      </c>
      <c r="D78" s="1" t="s">
        <v>535</v>
      </c>
      <c r="E78" s="1" t="s">
        <v>536</v>
      </c>
      <c r="F78" s="1" t="s">
        <v>560</v>
      </c>
      <c r="G78" s="1">
        <v>5000</v>
      </c>
    </row>
    <row r="79" spans="1:7" x14ac:dyDescent="0.25">
      <c r="A79" s="1" t="s">
        <v>559</v>
      </c>
      <c r="B79" s="1" t="s">
        <v>108</v>
      </c>
      <c r="C79" s="1">
        <v>30870</v>
      </c>
      <c r="D79" s="1" t="s">
        <v>535</v>
      </c>
      <c r="E79" s="1" t="s">
        <v>536</v>
      </c>
      <c r="F79" s="1" t="s">
        <v>561</v>
      </c>
      <c r="G79" s="1">
        <v>20000</v>
      </c>
    </row>
    <row r="80" spans="1:7" x14ac:dyDescent="0.25">
      <c r="A80" s="1" t="s">
        <v>223</v>
      </c>
      <c r="B80" s="1" t="s">
        <v>108</v>
      </c>
      <c r="C80" s="1">
        <v>30888</v>
      </c>
      <c r="D80" s="1" t="s">
        <v>535</v>
      </c>
      <c r="E80" s="1" t="s">
        <v>536</v>
      </c>
      <c r="F80" s="1" t="s">
        <v>562</v>
      </c>
      <c r="G80" s="1">
        <v>22000</v>
      </c>
    </row>
    <row r="81" spans="1:7" x14ac:dyDescent="0.25">
      <c r="A81" s="1" t="s">
        <v>228</v>
      </c>
      <c r="B81" s="1" t="s">
        <v>108</v>
      </c>
      <c r="C81" s="1">
        <v>30906</v>
      </c>
      <c r="D81" s="1" t="s">
        <v>535</v>
      </c>
      <c r="E81" s="1" t="s">
        <v>536</v>
      </c>
      <c r="F81" s="1" t="s">
        <v>563</v>
      </c>
      <c r="G81" s="1">
        <v>25000</v>
      </c>
    </row>
    <row r="82" spans="1:7" x14ac:dyDescent="0.25">
      <c r="A82" s="1" t="s">
        <v>230</v>
      </c>
      <c r="B82" s="1" t="s">
        <v>108</v>
      </c>
      <c r="C82" s="1">
        <v>30939</v>
      </c>
      <c r="D82" s="1" t="s">
        <v>535</v>
      </c>
      <c r="E82" s="1" t="s">
        <v>536</v>
      </c>
      <c r="F82" s="1" t="s">
        <v>564</v>
      </c>
      <c r="G82" s="1">
        <v>5500</v>
      </c>
    </row>
    <row r="83" spans="1:7" x14ac:dyDescent="0.25">
      <c r="A83" s="1" t="s">
        <v>234</v>
      </c>
      <c r="B83" s="1" t="s">
        <v>108</v>
      </c>
      <c r="C83" s="1">
        <v>30971</v>
      </c>
      <c r="D83" s="1" t="s">
        <v>535</v>
      </c>
      <c r="E83" s="1" t="s">
        <v>536</v>
      </c>
      <c r="F83" s="1" t="s">
        <v>565</v>
      </c>
      <c r="G83" s="1">
        <v>11000</v>
      </c>
    </row>
    <row r="84" spans="1:7" x14ac:dyDescent="0.25">
      <c r="A84" s="1" t="s">
        <v>348</v>
      </c>
      <c r="B84" s="1" t="s">
        <v>108</v>
      </c>
      <c r="C84" s="1">
        <v>30989</v>
      </c>
      <c r="D84" s="1" t="s">
        <v>535</v>
      </c>
      <c r="E84" s="1" t="s">
        <v>536</v>
      </c>
      <c r="F84" s="1" t="s">
        <v>566</v>
      </c>
      <c r="G84" s="1">
        <v>5000</v>
      </c>
    </row>
    <row r="85" spans="1:7" x14ac:dyDescent="0.25">
      <c r="A85" s="1" t="s">
        <v>241</v>
      </c>
      <c r="B85" s="1" t="s">
        <v>108</v>
      </c>
      <c r="C85" s="1">
        <v>31012</v>
      </c>
      <c r="D85" s="1" t="s">
        <v>535</v>
      </c>
      <c r="E85" s="1" t="s">
        <v>536</v>
      </c>
      <c r="F85" s="1" t="s">
        <v>567</v>
      </c>
      <c r="G85" s="1">
        <v>15000</v>
      </c>
    </row>
    <row r="86" spans="1:7" x14ac:dyDescent="0.25">
      <c r="A86" s="1" t="s">
        <v>241</v>
      </c>
      <c r="B86" s="1" t="s">
        <v>108</v>
      </c>
      <c r="C86" s="1">
        <v>31013</v>
      </c>
      <c r="D86" s="1" t="s">
        <v>535</v>
      </c>
      <c r="E86" s="1" t="s">
        <v>536</v>
      </c>
      <c r="F86" s="1" t="s">
        <v>568</v>
      </c>
      <c r="G86" s="1">
        <v>5000</v>
      </c>
    </row>
    <row r="87" spans="1:7" x14ac:dyDescent="0.25">
      <c r="A87" s="1" t="s">
        <v>251</v>
      </c>
      <c r="B87" s="1" t="s">
        <v>108</v>
      </c>
      <c r="C87" s="1">
        <v>31031</v>
      </c>
      <c r="D87" s="1" t="s">
        <v>535</v>
      </c>
      <c r="E87" s="1" t="s">
        <v>536</v>
      </c>
      <c r="F87" s="1" t="s">
        <v>569</v>
      </c>
      <c r="G87" s="1">
        <v>10000</v>
      </c>
    </row>
    <row r="88" spans="1:7" x14ac:dyDescent="0.25">
      <c r="A88" s="1" t="s">
        <v>255</v>
      </c>
      <c r="B88" s="1" t="s">
        <v>108</v>
      </c>
      <c r="C88" s="1">
        <v>31049</v>
      </c>
      <c r="D88" s="1" t="s">
        <v>535</v>
      </c>
      <c r="E88" s="1" t="s">
        <v>536</v>
      </c>
      <c r="F88" s="1" t="s">
        <v>570</v>
      </c>
      <c r="G88" s="1">
        <v>15000</v>
      </c>
    </row>
    <row r="89" spans="1:7" x14ac:dyDescent="0.25">
      <c r="A89" s="1" t="s">
        <v>571</v>
      </c>
      <c r="B89" s="1" t="s">
        <v>108</v>
      </c>
      <c r="C89" s="1">
        <v>31054</v>
      </c>
      <c r="D89" s="1" t="s">
        <v>535</v>
      </c>
      <c r="E89" s="1" t="s">
        <v>536</v>
      </c>
      <c r="F89" s="1" t="s">
        <v>572</v>
      </c>
      <c r="G89" s="1">
        <v>5000</v>
      </c>
    </row>
    <row r="90" spans="1:7" x14ac:dyDescent="0.25">
      <c r="A90" s="1" t="s">
        <v>571</v>
      </c>
      <c r="B90" s="1" t="s">
        <v>108</v>
      </c>
      <c r="C90" s="1">
        <v>31055</v>
      </c>
      <c r="D90" s="1" t="s">
        <v>535</v>
      </c>
      <c r="E90" s="1" t="s">
        <v>536</v>
      </c>
      <c r="F90" s="1" t="s">
        <v>573</v>
      </c>
      <c r="G90" s="1">
        <v>6000</v>
      </c>
    </row>
    <row r="91" spans="1:7" x14ac:dyDescent="0.25">
      <c r="A91" s="1" t="s">
        <v>260</v>
      </c>
      <c r="B91" s="1" t="s">
        <v>108</v>
      </c>
      <c r="C91" s="1">
        <v>31061</v>
      </c>
      <c r="D91" s="1" t="s">
        <v>447</v>
      </c>
      <c r="E91" s="1" t="s">
        <v>448</v>
      </c>
      <c r="F91" s="1" t="s">
        <v>574</v>
      </c>
      <c r="G91" s="1">
        <v>27778</v>
      </c>
    </row>
    <row r="92" spans="1:7" x14ac:dyDescent="0.25">
      <c r="A92" s="1" t="s">
        <v>266</v>
      </c>
      <c r="B92" s="1" t="s">
        <v>108</v>
      </c>
      <c r="C92" s="1">
        <v>31076</v>
      </c>
      <c r="D92" s="1" t="s">
        <v>535</v>
      </c>
      <c r="E92" s="1" t="s">
        <v>536</v>
      </c>
      <c r="F92" s="1" t="s">
        <v>575</v>
      </c>
      <c r="G92" s="1">
        <v>10000</v>
      </c>
    </row>
    <row r="93" spans="1:7" x14ac:dyDescent="0.25">
      <c r="A93" s="1" t="s">
        <v>266</v>
      </c>
      <c r="B93" s="1" t="s">
        <v>108</v>
      </c>
      <c r="C93" s="1">
        <v>31080</v>
      </c>
      <c r="D93" s="1" t="s">
        <v>576</v>
      </c>
      <c r="E93" s="1" t="s">
        <v>577</v>
      </c>
      <c r="F93" s="1" t="s">
        <v>449</v>
      </c>
      <c r="G93" s="1">
        <v>27130</v>
      </c>
    </row>
    <row r="94" spans="1:7" x14ac:dyDescent="0.25">
      <c r="A94" s="1" t="s">
        <v>578</v>
      </c>
      <c r="B94" s="1" t="s">
        <v>108</v>
      </c>
      <c r="C94" s="1">
        <v>31095</v>
      </c>
      <c r="D94" s="1" t="s">
        <v>440</v>
      </c>
      <c r="E94" s="1" t="s">
        <v>441</v>
      </c>
      <c r="F94" s="1" t="s">
        <v>579</v>
      </c>
      <c r="G94" s="1">
        <v>32407</v>
      </c>
    </row>
    <row r="95" spans="1:7" x14ac:dyDescent="0.25">
      <c r="A95" s="1" t="s">
        <v>578</v>
      </c>
      <c r="B95" s="1" t="s">
        <v>108</v>
      </c>
      <c r="C95" s="1">
        <v>31097</v>
      </c>
      <c r="D95" s="1" t="s">
        <v>535</v>
      </c>
      <c r="E95" s="1" t="s">
        <v>536</v>
      </c>
      <c r="F95" s="1" t="s">
        <v>580</v>
      </c>
      <c r="G95" s="1">
        <v>5000</v>
      </c>
    </row>
    <row r="96" spans="1:7" x14ac:dyDescent="0.25">
      <c r="A96" s="1" t="s">
        <v>276</v>
      </c>
      <c r="B96" s="1" t="s">
        <v>108</v>
      </c>
      <c r="C96" s="1">
        <v>31108</v>
      </c>
      <c r="D96" s="1" t="s">
        <v>535</v>
      </c>
      <c r="E96" s="1" t="s">
        <v>536</v>
      </c>
      <c r="F96" s="1" t="s">
        <v>581</v>
      </c>
      <c r="G96" s="1">
        <v>5000</v>
      </c>
    </row>
    <row r="97" spans="1:7" x14ac:dyDescent="0.25">
      <c r="A97" s="1" t="s">
        <v>282</v>
      </c>
      <c r="B97" s="1" t="s">
        <v>108</v>
      </c>
      <c r="C97" s="1">
        <v>31117</v>
      </c>
      <c r="D97" s="1" t="s">
        <v>535</v>
      </c>
      <c r="E97" s="1" t="s">
        <v>536</v>
      </c>
      <c r="F97" s="1" t="s">
        <v>582</v>
      </c>
      <c r="G97" s="1">
        <v>16000</v>
      </c>
    </row>
    <row r="98" spans="1:7" x14ac:dyDescent="0.25">
      <c r="A98" s="1" t="s">
        <v>286</v>
      </c>
      <c r="B98" s="1" t="s">
        <v>108</v>
      </c>
      <c r="C98" s="1">
        <v>31134</v>
      </c>
      <c r="D98" s="1" t="s">
        <v>583</v>
      </c>
      <c r="E98" s="1" t="s">
        <v>584</v>
      </c>
      <c r="F98" s="1" t="s">
        <v>585</v>
      </c>
      <c r="G98" s="1">
        <v>27000</v>
      </c>
    </row>
    <row r="99" spans="1:7" x14ac:dyDescent="0.25">
      <c r="A99" s="1" t="s">
        <v>286</v>
      </c>
      <c r="B99" s="1" t="s">
        <v>108</v>
      </c>
      <c r="C99" s="1">
        <v>31137</v>
      </c>
      <c r="D99" s="1" t="s">
        <v>535</v>
      </c>
      <c r="E99" s="1" t="s">
        <v>536</v>
      </c>
      <c r="F99" s="1" t="s">
        <v>586</v>
      </c>
      <c r="G99" s="1">
        <v>5000</v>
      </c>
    </row>
    <row r="100" spans="1:7" x14ac:dyDescent="0.25">
      <c r="A100" s="1" t="s">
        <v>286</v>
      </c>
      <c r="B100" s="1" t="s">
        <v>108</v>
      </c>
      <c r="C100" s="1">
        <v>31145</v>
      </c>
      <c r="D100" s="1" t="s">
        <v>535</v>
      </c>
      <c r="E100" s="1" t="s">
        <v>536</v>
      </c>
      <c r="F100" s="1" t="s">
        <v>587</v>
      </c>
      <c r="G100" s="1">
        <v>15000</v>
      </c>
    </row>
    <row r="101" spans="1:7" x14ac:dyDescent="0.25">
      <c r="A101" s="1" t="s">
        <v>293</v>
      </c>
      <c r="B101" s="1" t="s">
        <v>108</v>
      </c>
      <c r="C101" s="1">
        <v>31154</v>
      </c>
      <c r="D101" s="1" t="s">
        <v>535</v>
      </c>
      <c r="E101" s="1" t="s">
        <v>536</v>
      </c>
      <c r="F101" s="1" t="s">
        <v>588</v>
      </c>
      <c r="G101" s="1">
        <v>22000</v>
      </c>
    </row>
    <row r="102" spans="1:7" x14ac:dyDescent="0.25">
      <c r="A102" s="1" t="s">
        <v>589</v>
      </c>
      <c r="B102" s="1" t="s">
        <v>108</v>
      </c>
      <c r="C102" s="1">
        <v>31182</v>
      </c>
      <c r="D102" s="1" t="s">
        <v>535</v>
      </c>
      <c r="E102" s="1" t="s">
        <v>536</v>
      </c>
      <c r="F102" s="1" t="s">
        <v>590</v>
      </c>
      <c r="G102" s="1">
        <v>14000</v>
      </c>
    </row>
    <row r="103" spans="1:7" x14ac:dyDescent="0.25">
      <c r="A103" s="1" t="s">
        <v>296</v>
      </c>
      <c r="B103" s="1" t="s">
        <v>108</v>
      </c>
      <c r="C103" s="1">
        <v>31184</v>
      </c>
      <c r="D103" s="1" t="s">
        <v>535</v>
      </c>
      <c r="E103" s="1" t="s">
        <v>536</v>
      </c>
      <c r="F103" s="1" t="s">
        <v>591</v>
      </c>
      <c r="G103" s="1">
        <v>25000</v>
      </c>
    </row>
    <row r="104" spans="1:7" x14ac:dyDescent="0.25">
      <c r="A104" s="1" t="s">
        <v>298</v>
      </c>
      <c r="B104" s="1" t="s">
        <v>108</v>
      </c>
      <c r="C104" s="1">
        <v>31190</v>
      </c>
      <c r="D104" s="1" t="s">
        <v>535</v>
      </c>
      <c r="E104" s="1" t="s">
        <v>536</v>
      </c>
      <c r="F104" s="1" t="s">
        <v>592</v>
      </c>
      <c r="G104" s="1">
        <v>12000</v>
      </c>
    </row>
    <row r="105" spans="1:7" x14ac:dyDescent="0.25">
      <c r="A105" s="1" t="s">
        <v>593</v>
      </c>
      <c r="B105" s="1" t="s">
        <v>108</v>
      </c>
      <c r="C105" s="1">
        <v>31221</v>
      </c>
      <c r="D105" s="1" t="s">
        <v>535</v>
      </c>
      <c r="E105" s="1" t="s">
        <v>536</v>
      </c>
      <c r="F105" s="1" t="s">
        <v>594</v>
      </c>
      <c r="G105" s="1">
        <v>10000</v>
      </c>
    </row>
    <row r="106" spans="1:7" x14ac:dyDescent="0.25">
      <c r="A106" s="1" t="s">
        <v>303</v>
      </c>
      <c r="B106" s="1" t="s">
        <v>108</v>
      </c>
      <c r="C106" s="1">
        <v>31224</v>
      </c>
      <c r="D106" s="1" t="s">
        <v>535</v>
      </c>
      <c r="E106" s="1" t="s">
        <v>536</v>
      </c>
      <c r="F106" s="1" t="s">
        <v>595</v>
      </c>
      <c r="G106" s="1">
        <v>5000</v>
      </c>
    </row>
    <row r="107" spans="1:7" x14ac:dyDescent="0.25">
      <c r="A107" s="1" t="s">
        <v>305</v>
      </c>
      <c r="B107" s="1" t="s">
        <v>108</v>
      </c>
      <c r="C107" s="1">
        <v>31236</v>
      </c>
      <c r="D107" s="1" t="s">
        <v>535</v>
      </c>
      <c r="E107" s="1" t="s">
        <v>536</v>
      </c>
      <c r="F107" s="1" t="s">
        <v>455</v>
      </c>
      <c r="G107" s="1">
        <v>6500</v>
      </c>
    </row>
    <row r="108" spans="1:7" x14ac:dyDescent="0.25">
      <c r="A108" s="1" t="s">
        <v>305</v>
      </c>
      <c r="B108" s="1" t="s">
        <v>108</v>
      </c>
      <c r="C108" s="1">
        <v>31237</v>
      </c>
      <c r="D108" s="1" t="s">
        <v>535</v>
      </c>
      <c r="E108" s="1" t="s">
        <v>536</v>
      </c>
      <c r="F108" s="1" t="s">
        <v>596</v>
      </c>
      <c r="G108" s="1">
        <v>10000</v>
      </c>
    </row>
    <row r="109" spans="1:7" x14ac:dyDescent="0.25">
      <c r="A109" s="1" t="s">
        <v>312</v>
      </c>
      <c r="B109" s="1" t="s">
        <v>108</v>
      </c>
      <c r="C109" s="1">
        <v>31263</v>
      </c>
      <c r="D109" s="1" t="s">
        <v>597</v>
      </c>
      <c r="E109" s="1" t="s">
        <v>598</v>
      </c>
      <c r="F109" s="1" t="s">
        <v>599</v>
      </c>
      <c r="G109" s="1">
        <v>23000</v>
      </c>
    </row>
    <row r="110" spans="1:7" x14ac:dyDescent="0.25">
      <c r="A110" s="1" t="s">
        <v>315</v>
      </c>
      <c r="B110" s="1" t="s">
        <v>108</v>
      </c>
      <c r="C110" s="1">
        <v>31271</v>
      </c>
      <c r="D110" s="1" t="s">
        <v>597</v>
      </c>
      <c r="E110" s="1" t="s">
        <v>598</v>
      </c>
      <c r="F110" s="1" t="s">
        <v>600</v>
      </c>
      <c r="G110" s="1">
        <v>6500</v>
      </c>
    </row>
    <row r="111" spans="1:7" x14ac:dyDescent="0.25">
      <c r="A111" s="1" t="s">
        <v>317</v>
      </c>
      <c r="B111" s="1" t="s">
        <v>108</v>
      </c>
      <c r="C111" s="1">
        <v>31279</v>
      </c>
      <c r="D111" s="1" t="s">
        <v>535</v>
      </c>
      <c r="E111" s="1" t="s">
        <v>536</v>
      </c>
      <c r="F111" s="1" t="s">
        <v>601</v>
      </c>
      <c r="G111" s="1">
        <v>18000</v>
      </c>
    </row>
    <row r="112" spans="1:7" x14ac:dyDescent="0.25">
      <c r="A112" s="1" t="s">
        <v>320</v>
      </c>
      <c r="B112" s="1" t="s">
        <v>108</v>
      </c>
      <c r="C112" s="1">
        <v>31288</v>
      </c>
      <c r="D112" s="1" t="s">
        <v>535</v>
      </c>
      <c r="E112" s="1" t="s">
        <v>536</v>
      </c>
      <c r="F112" s="1" t="s">
        <v>602</v>
      </c>
      <c r="G112" s="1">
        <v>20000</v>
      </c>
    </row>
    <row r="113" spans="1:7" x14ac:dyDescent="0.25">
      <c r="A113" s="1" t="s">
        <v>603</v>
      </c>
      <c r="B113" s="1" t="s">
        <v>108</v>
      </c>
      <c r="C113" s="1">
        <v>31301</v>
      </c>
      <c r="D113" s="1" t="s">
        <v>583</v>
      </c>
      <c r="E113" s="1" t="s">
        <v>584</v>
      </c>
      <c r="F113" s="1" t="s">
        <v>455</v>
      </c>
      <c r="G113" s="1">
        <v>8000</v>
      </c>
    </row>
    <row r="114" spans="1:7" x14ac:dyDescent="0.25">
      <c r="A114" s="1" t="s">
        <v>603</v>
      </c>
      <c r="B114" s="1" t="s">
        <v>108</v>
      </c>
      <c r="C114" s="1">
        <v>31302</v>
      </c>
      <c r="D114" s="1" t="s">
        <v>535</v>
      </c>
      <c r="E114" s="1" t="s">
        <v>536</v>
      </c>
      <c r="F114" s="1" t="s">
        <v>537</v>
      </c>
      <c r="G114" s="1">
        <v>5000</v>
      </c>
    </row>
    <row r="115" spans="1:7" x14ac:dyDescent="0.25">
      <c r="A115" s="1" t="s">
        <v>323</v>
      </c>
      <c r="B115" s="1" t="s">
        <v>108</v>
      </c>
      <c r="C115" s="1">
        <v>31314</v>
      </c>
      <c r="D115" s="1" t="s">
        <v>583</v>
      </c>
      <c r="E115" s="1" t="s">
        <v>584</v>
      </c>
      <c r="F115" s="1" t="s">
        <v>604</v>
      </c>
      <c r="G115" s="1">
        <v>3000</v>
      </c>
    </row>
    <row r="116" spans="1:7" x14ac:dyDescent="0.25">
      <c r="A116" s="1" t="s">
        <v>323</v>
      </c>
      <c r="B116" s="1" t="s">
        <v>108</v>
      </c>
      <c r="C116" s="1">
        <v>31317</v>
      </c>
      <c r="D116" s="1" t="s">
        <v>535</v>
      </c>
      <c r="E116" s="1" t="s">
        <v>536</v>
      </c>
      <c r="F116" s="1" t="s">
        <v>605</v>
      </c>
      <c r="G116" s="1">
        <v>10000</v>
      </c>
    </row>
    <row r="117" spans="1:7" x14ac:dyDescent="0.25">
      <c r="A117" s="1" t="s">
        <v>325</v>
      </c>
      <c r="B117" s="1" t="s">
        <v>108</v>
      </c>
      <c r="C117" s="1">
        <v>31328</v>
      </c>
      <c r="D117" s="1" t="s">
        <v>532</v>
      </c>
      <c r="E117" s="1" t="s">
        <v>533</v>
      </c>
      <c r="F117" s="1" t="s">
        <v>467</v>
      </c>
      <c r="G117" s="1">
        <v>25463</v>
      </c>
    </row>
    <row r="118" spans="1:7" x14ac:dyDescent="0.25">
      <c r="A118" s="1" t="s">
        <v>325</v>
      </c>
      <c r="B118" s="1" t="s">
        <v>108</v>
      </c>
      <c r="C118" s="1">
        <v>31330</v>
      </c>
      <c r="D118" s="1" t="s">
        <v>535</v>
      </c>
      <c r="E118" s="1" t="s">
        <v>536</v>
      </c>
      <c r="F118" s="1" t="s">
        <v>606</v>
      </c>
      <c r="G118" s="1">
        <v>5000</v>
      </c>
    </row>
    <row r="119" spans="1:7" x14ac:dyDescent="0.25">
      <c r="A119" s="1" t="s">
        <v>325</v>
      </c>
      <c r="B119" s="1" t="s">
        <v>108</v>
      </c>
      <c r="C119" s="1">
        <v>31335</v>
      </c>
      <c r="D119" s="1" t="s">
        <v>583</v>
      </c>
      <c r="E119" s="1" t="s">
        <v>584</v>
      </c>
      <c r="F119" s="1" t="s">
        <v>607</v>
      </c>
      <c r="G119" s="1">
        <v>16667</v>
      </c>
    </row>
    <row r="120" spans="1:7" x14ac:dyDescent="0.25">
      <c r="A120" s="1" t="s">
        <v>331</v>
      </c>
      <c r="B120" s="1" t="s">
        <v>108</v>
      </c>
      <c r="C120" s="1">
        <v>31339</v>
      </c>
      <c r="D120" s="1" t="s">
        <v>535</v>
      </c>
      <c r="E120" s="1" t="s">
        <v>536</v>
      </c>
      <c r="F120" s="1" t="s">
        <v>608</v>
      </c>
      <c r="G120" s="1">
        <v>10000</v>
      </c>
    </row>
    <row r="121" spans="1:7" x14ac:dyDescent="0.25">
      <c r="A121" s="1" t="s">
        <v>331</v>
      </c>
      <c r="B121" s="1" t="s">
        <v>108</v>
      </c>
      <c r="C121" s="1">
        <v>31340</v>
      </c>
      <c r="D121" s="1" t="s">
        <v>583</v>
      </c>
      <c r="E121" s="1" t="s">
        <v>584</v>
      </c>
      <c r="F121" s="1" t="s">
        <v>609</v>
      </c>
      <c r="G121" s="1">
        <v>8333</v>
      </c>
    </row>
    <row r="122" spans="1:7" x14ac:dyDescent="0.25">
      <c r="A122" s="1" t="s">
        <v>331</v>
      </c>
      <c r="B122" s="1" t="s">
        <v>108</v>
      </c>
      <c r="C122" s="1">
        <v>31340</v>
      </c>
      <c r="D122" s="1" t="s">
        <v>583</v>
      </c>
      <c r="E122" s="1" t="s">
        <v>584</v>
      </c>
      <c r="F122" s="1" t="s">
        <v>610</v>
      </c>
      <c r="G122" s="1">
        <v>16667</v>
      </c>
    </row>
    <row r="123" spans="1:7" x14ac:dyDescent="0.25">
      <c r="A123" s="1" t="s">
        <v>331</v>
      </c>
      <c r="B123" s="1" t="s">
        <v>108</v>
      </c>
      <c r="C123" s="1">
        <v>31345</v>
      </c>
      <c r="D123" s="1" t="s">
        <v>611</v>
      </c>
      <c r="E123" s="1" t="s">
        <v>612</v>
      </c>
      <c r="F123" s="1" t="s">
        <v>613</v>
      </c>
      <c r="G123" s="1">
        <v>6000</v>
      </c>
    </row>
    <row r="124" spans="1:7" x14ac:dyDescent="0.25">
      <c r="A124" s="1" t="s">
        <v>331</v>
      </c>
      <c r="B124" s="1" t="s">
        <v>108</v>
      </c>
      <c r="C124" s="1">
        <v>31345</v>
      </c>
      <c r="D124" s="1" t="s">
        <v>611</v>
      </c>
      <c r="E124" s="1" t="s">
        <v>612</v>
      </c>
      <c r="F124" s="1" t="s">
        <v>614</v>
      </c>
      <c r="G124" s="1">
        <v>40000</v>
      </c>
    </row>
    <row r="125" spans="1:7" x14ac:dyDescent="0.25">
      <c r="G125">
        <f>SUM(G5:G124)</f>
        <v>2074291</v>
      </c>
    </row>
  </sheetData>
  <mergeCells count="1">
    <mergeCell ref="A1:G3"/>
  </mergeCells>
  <pageMargins left="0.74803149606299213" right="0.74803149606299213" top="0.98425196850393704" bottom="0.98425196850393704" header="0.51181102362204722" footer="0.51181102362204722"/>
  <pageSetup scale="60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F29"/>
  <sheetViews>
    <sheetView workbookViewId="0">
      <selection activeCell="J15" sqref="J15"/>
    </sheetView>
  </sheetViews>
  <sheetFormatPr baseColWidth="10" defaultRowHeight="15" x14ac:dyDescent="0.25"/>
  <sheetData>
    <row r="1" spans="1:6" x14ac:dyDescent="0.25">
      <c r="A1" t="s">
        <v>104</v>
      </c>
      <c r="B1" t="s">
        <v>102</v>
      </c>
      <c r="C1" t="s">
        <v>103</v>
      </c>
      <c r="D1" t="s">
        <v>101</v>
      </c>
      <c r="E1" t="s">
        <v>105</v>
      </c>
      <c r="F1" t="s">
        <v>106</v>
      </c>
    </row>
    <row r="2" spans="1:6" x14ac:dyDescent="0.25">
      <c r="A2" t="s">
        <v>112</v>
      </c>
      <c r="B2" t="s">
        <v>108</v>
      </c>
      <c r="C2">
        <v>30218</v>
      </c>
      <c r="D2" t="s">
        <v>394</v>
      </c>
      <c r="E2">
        <v>6000</v>
      </c>
      <c r="F2" t="s">
        <v>395</v>
      </c>
    </row>
    <row r="3" spans="1:6" x14ac:dyDescent="0.25">
      <c r="A3" t="s">
        <v>124</v>
      </c>
      <c r="B3" t="s">
        <v>108</v>
      </c>
      <c r="C3">
        <v>30221</v>
      </c>
      <c r="D3" t="s">
        <v>396</v>
      </c>
      <c r="E3">
        <v>4000</v>
      </c>
      <c r="F3" t="s">
        <v>397</v>
      </c>
    </row>
    <row r="4" spans="1:6" x14ac:dyDescent="0.25">
      <c r="A4" t="s">
        <v>140</v>
      </c>
      <c r="B4" t="s">
        <v>108</v>
      </c>
      <c r="C4">
        <v>30279</v>
      </c>
      <c r="D4" t="s">
        <v>396</v>
      </c>
      <c r="E4">
        <v>6000</v>
      </c>
      <c r="F4" t="s">
        <v>398</v>
      </c>
    </row>
    <row r="5" spans="1:6" x14ac:dyDescent="0.25">
      <c r="A5" t="s">
        <v>144</v>
      </c>
      <c r="B5" t="s">
        <v>143</v>
      </c>
      <c r="C5">
        <v>41</v>
      </c>
      <c r="D5" t="s">
        <v>399</v>
      </c>
      <c r="E5">
        <v>50000</v>
      </c>
      <c r="F5" t="s">
        <v>400</v>
      </c>
    </row>
    <row r="6" spans="1:6" x14ac:dyDescent="0.25">
      <c r="A6" t="s">
        <v>152</v>
      </c>
      <c r="B6" t="s">
        <v>143</v>
      </c>
      <c r="C6">
        <v>43</v>
      </c>
      <c r="D6" t="s">
        <v>401</v>
      </c>
      <c r="E6">
        <v>80000</v>
      </c>
      <c r="F6" t="s">
        <v>402</v>
      </c>
    </row>
    <row r="7" spans="1:6" x14ac:dyDescent="0.25">
      <c r="A7" t="s">
        <v>152</v>
      </c>
      <c r="B7" t="s">
        <v>143</v>
      </c>
      <c r="C7">
        <v>46</v>
      </c>
      <c r="D7" t="s">
        <v>403</v>
      </c>
      <c r="E7">
        <v>30000</v>
      </c>
      <c r="F7" t="s">
        <v>404</v>
      </c>
    </row>
    <row r="8" spans="1:6" x14ac:dyDescent="0.25">
      <c r="A8" t="s">
        <v>152</v>
      </c>
      <c r="B8" t="s">
        <v>143</v>
      </c>
      <c r="C8">
        <v>46</v>
      </c>
      <c r="D8" t="s">
        <v>405</v>
      </c>
      <c r="E8">
        <v>80000</v>
      </c>
      <c r="F8" t="s">
        <v>404</v>
      </c>
    </row>
    <row r="9" spans="1:6" x14ac:dyDescent="0.25">
      <c r="A9" t="s">
        <v>152</v>
      </c>
      <c r="B9" t="s">
        <v>108</v>
      </c>
      <c r="C9">
        <v>30334</v>
      </c>
      <c r="D9" t="s">
        <v>406</v>
      </c>
      <c r="E9">
        <v>115012</v>
      </c>
      <c r="F9" t="s">
        <v>407</v>
      </c>
    </row>
    <row r="10" spans="1:6" x14ac:dyDescent="0.25">
      <c r="A10" t="s">
        <v>155</v>
      </c>
      <c r="B10" t="s">
        <v>108</v>
      </c>
      <c r="C10">
        <v>30348</v>
      </c>
      <c r="D10" t="s">
        <v>154</v>
      </c>
      <c r="E10">
        <v>7700</v>
      </c>
      <c r="F10" t="s">
        <v>397</v>
      </c>
    </row>
    <row r="11" spans="1:6" x14ac:dyDescent="0.25">
      <c r="A11" t="s">
        <v>155</v>
      </c>
      <c r="B11" t="s">
        <v>108</v>
      </c>
      <c r="C11">
        <v>30349</v>
      </c>
      <c r="D11" t="s">
        <v>408</v>
      </c>
      <c r="E11">
        <v>60000</v>
      </c>
      <c r="F11" t="s">
        <v>409</v>
      </c>
    </row>
    <row r="12" spans="1:6" x14ac:dyDescent="0.25">
      <c r="A12" t="s">
        <v>158</v>
      </c>
      <c r="B12" t="s">
        <v>108</v>
      </c>
      <c r="C12">
        <v>30376</v>
      </c>
      <c r="D12" t="s">
        <v>396</v>
      </c>
      <c r="E12">
        <v>7000</v>
      </c>
      <c r="F12" t="s">
        <v>410</v>
      </c>
    </row>
    <row r="13" spans="1:6" x14ac:dyDescent="0.25">
      <c r="A13" t="s">
        <v>411</v>
      </c>
      <c r="B13" t="s">
        <v>108</v>
      </c>
      <c r="C13">
        <v>30385</v>
      </c>
      <c r="D13" t="s">
        <v>394</v>
      </c>
      <c r="E13">
        <v>30000</v>
      </c>
      <c r="F13" t="s">
        <v>404</v>
      </c>
    </row>
    <row r="14" spans="1:6" x14ac:dyDescent="0.25">
      <c r="A14" t="s">
        <v>411</v>
      </c>
      <c r="B14" t="s">
        <v>108</v>
      </c>
      <c r="C14">
        <v>30385</v>
      </c>
      <c r="D14" t="s">
        <v>396</v>
      </c>
      <c r="E14">
        <v>50000</v>
      </c>
      <c r="F14" t="s">
        <v>404</v>
      </c>
    </row>
    <row r="15" spans="1:6" x14ac:dyDescent="0.25">
      <c r="A15" t="s">
        <v>411</v>
      </c>
      <c r="B15" t="s">
        <v>108</v>
      </c>
      <c r="C15">
        <v>30398</v>
      </c>
      <c r="D15" t="s">
        <v>396</v>
      </c>
      <c r="E15">
        <v>3000</v>
      </c>
      <c r="F15" t="s">
        <v>398</v>
      </c>
    </row>
    <row r="16" spans="1:6" x14ac:dyDescent="0.25">
      <c r="A16" t="s">
        <v>161</v>
      </c>
      <c r="B16" t="s">
        <v>143</v>
      </c>
      <c r="C16">
        <v>48</v>
      </c>
      <c r="D16" t="s">
        <v>412</v>
      </c>
      <c r="E16">
        <v>21000</v>
      </c>
      <c r="F16" t="s">
        <v>413</v>
      </c>
    </row>
    <row r="17" spans="1:6" x14ac:dyDescent="0.25">
      <c r="A17" t="s">
        <v>161</v>
      </c>
      <c r="B17" t="s">
        <v>143</v>
      </c>
      <c r="C17">
        <v>48</v>
      </c>
      <c r="D17" t="s">
        <v>403</v>
      </c>
      <c r="E17">
        <v>20000</v>
      </c>
      <c r="F17" t="s">
        <v>414</v>
      </c>
    </row>
    <row r="18" spans="1:6" x14ac:dyDescent="0.25">
      <c r="A18" t="s">
        <v>161</v>
      </c>
      <c r="B18" t="s">
        <v>143</v>
      </c>
      <c r="C18">
        <v>48</v>
      </c>
      <c r="D18" t="s">
        <v>405</v>
      </c>
      <c r="E18">
        <v>20000</v>
      </c>
      <c r="F18" t="s">
        <v>415</v>
      </c>
    </row>
    <row r="19" spans="1:6" x14ac:dyDescent="0.25">
      <c r="A19" t="s">
        <v>161</v>
      </c>
      <c r="B19" t="s">
        <v>143</v>
      </c>
      <c r="C19">
        <v>48</v>
      </c>
      <c r="D19" t="s">
        <v>405</v>
      </c>
      <c r="E19">
        <v>18892</v>
      </c>
      <c r="F19" t="s">
        <v>413</v>
      </c>
    </row>
    <row r="20" spans="1:6" x14ac:dyDescent="0.25">
      <c r="A20" t="s">
        <v>161</v>
      </c>
      <c r="B20" t="s">
        <v>143</v>
      </c>
      <c r="C20">
        <v>48</v>
      </c>
      <c r="D20" t="s">
        <v>394</v>
      </c>
      <c r="E20">
        <v>18991</v>
      </c>
      <c r="F20" t="s">
        <v>414</v>
      </c>
    </row>
    <row r="21" spans="1:6" x14ac:dyDescent="0.25">
      <c r="A21" t="s">
        <v>161</v>
      </c>
      <c r="B21" t="s">
        <v>143</v>
      </c>
      <c r="C21">
        <v>48</v>
      </c>
      <c r="D21" t="s">
        <v>406</v>
      </c>
      <c r="E21">
        <v>20000</v>
      </c>
      <c r="F21" t="s">
        <v>416</v>
      </c>
    </row>
    <row r="22" spans="1:6" x14ac:dyDescent="0.25">
      <c r="A22" t="s">
        <v>417</v>
      </c>
      <c r="B22" t="s">
        <v>143</v>
      </c>
      <c r="C22">
        <v>59</v>
      </c>
      <c r="D22" t="s">
        <v>418</v>
      </c>
      <c r="E22">
        <v>30000</v>
      </c>
      <c r="F22" t="s">
        <v>419</v>
      </c>
    </row>
    <row r="23" spans="1:6" x14ac:dyDescent="0.25">
      <c r="A23" t="s">
        <v>417</v>
      </c>
      <c r="B23" t="s">
        <v>143</v>
      </c>
      <c r="C23">
        <v>61</v>
      </c>
      <c r="D23" t="s">
        <v>420</v>
      </c>
      <c r="E23">
        <v>21961</v>
      </c>
      <c r="F23" t="s">
        <v>421</v>
      </c>
    </row>
    <row r="24" spans="1:6" x14ac:dyDescent="0.25">
      <c r="A24" t="s">
        <v>417</v>
      </c>
      <c r="B24" t="s">
        <v>143</v>
      </c>
      <c r="C24">
        <v>61</v>
      </c>
      <c r="D24" t="s">
        <v>420</v>
      </c>
      <c r="E24">
        <v>20000</v>
      </c>
      <c r="F24" t="s">
        <v>421</v>
      </c>
    </row>
    <row r="25" spans="1:6" x14ac:dyDescent="0.25">
      <c r="A25" t="s">
        <v>417</v>
      </c>
      <c r="B25" t="s">
        <v>143</v>
      </c>
      <c r="C25">
        <v>61</v>
      </c>
      <c r="D25" t="s">
        <v>412</v>
      </c>
      <c r="E25">
        <v>21803</v>
      </c>
      <c r="F25" t="s">
        <v>422</v>
      </c>
    </row>
    <row r="26" spans="1:6" x14ac:dyDescent="0.25">
      <c r="A26" t="s">
        <v>417</v>
      </c>
      <c r="B26" t="s">
        <v>108</v>
      </c>
      <c r="C26">
        <v>30440</v>
      </c>
      <c r="D26" t="s">
        <v>423</v>
      </c>
      <c r="E26">
        <v>120000</v>
      </c>
      <c r="F26" t="s">
        <v>424</v>
      </c>
    </row>
    <row r="27" spans="1:6" x14ac:dyDescent="0.25">
      <c r="A27" t="s">
        <v>417</v>
      </c>
      <c r="B27" t="s">
        <v>108</v>
      </c>
      <c r="C27">
        <v>30440</v>
      </c>
      <c r="D27" t="s">
        <v>425</v>
      </c>
      <c r="E27">
        <v>150000</v>
      </c>
      <c r="F27" t="s">
        <v>426</v>
      </c>
    </row>
    <row r="28" spans="1:6" x14ac:dyDescent="0.25">
      <c r="A28" t="s">
        <v>417</v>
      </c>
      <c r="B28" t="s">
        <v>108</v>
      </c>
      <c r="C28">
        <v>30440</v>
      </c>
      <c r="D28" t="s">
        <v>427</v>
      </c>
      <c r="E28">
        <v>100000</v>
      </c>
      <c r="F28" t="s">
        <v>428</v>
      </c>
    </row>
    <row r="29" spans="1:6" x14ac:dyDescent="0.25">
      <c r="A29" t="s">
        <v>392</v>
      </c>
      <c r="B29" t="s">
        <v>277</v>
      </c>
      <c r="C29">
        <v>300</v>
      </c>
      <c r="D29" t="s">
        <v>429</v>
      </c>
      <c r="E29">
        <v>80000</v>
      </c>
      <c r="F29" t="s">
        <v>430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2018</vt:lpstr>
      <vt:lpstr>2020</vt:lpstr>
      <vt:lpstr>2021</vt:lpstr>
      <vt:lpstr>2022</vt:lpstr>
      <vt:lpstr>2023</vt:lpstr>
      <vt:lpstr>519525</vt:lpstr>
      <vt:lpstr>519530 </vt:lpstr>
      <vt:lpstr>RESTAURANTE</vt:lpstr>
      <vt:lpstr>519535</vt:lpstr>
      <vt:lpstr>PARQUE Y PEAJE</vt:lpstr>
      <vt:lpstr>Hoja2</vt:lpstr>
      <vt:lpstr>Hoja1</vt:lpstr>
      <vt:lpstr>NOMINA</vt:lpstr>
      <vt:lpstr>'2018'!Área_de_impresión</vt:lpstr>
      <vt:lpstr>'2020'!Área_de_impresión</vt:lpstr>
      <vt:lpstr>'2021'!Área_de_impresión</vt:lpstr>
      <vt:lpstr>'2022'!Área_de_impresión</vt:lpstr>
      <vt:lpstr>'2023'!Área_de_impresión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</dc:creator>
  <cp:lastModifiedBy>ADMINISTRATIVA</cp:lastModifiedBy>
  <cp:lastPrinted>2023-04-03T15:59:26Z</cp:lastPrinted>
  <dcterms:created xsi:type="dcterms:W3CDTF">2017-07-17T21:45:36Z</dcterms:created>
  <dcterms:modified xsi:type="dcterms:W3CDTF">2024-05-22T20:50:57Z</dcterms:modified>
</cp:coreProperties>
</file>