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IOS\EMPRESAS\SETRES\"/>
    </mc:Choice>
  </mc:AlternateContent>
  <xr:revisionPtr revIDLastSave="0" documentId="13_ncr:1_{D6BDC596-0CD2-4475-92F5-531EB86D0540}" xr6:coauthVersionLast="47" xr6:coauthVersionMax="47" xr10:uidLastSave="{00000000-0000-0000-0000-000000000000}"/>
  <bookViews>
    <workbookView xWindow="30" yWindow="30" windowWidth="20460" windowHeight="10770" xr2:uid="{6411E021-498F-42B9-A3B5-3269292D4DDB}"/>
  </bookViews>
  <sheets>
    <sheet name="CONTROLES OPERACIONALES 2022" sheetId="1" r:id="rId1"/>
    <sheet name="INFORMACION DE LA EMPRESA" sheetId="2" r:id="rId2"/>
    <sheet name="FORTALECIMIENTO EN LA GI" sheetId="3" r:id="rId3"/>
    <sheet name="COMPORTAMIENTO HUMANO" sheetId="4" r:id="rId4"/>
    <sheet name="VEHICULOS SEGUROS" sheetId="5" r:id="rId5"/>
    <sheet name="INFRAESTRUCTURA SEGURA" sheetId="6" r:id="rId6"/>
    <sheet name="ATENCION A VICTIMAS" sheetId="7" r:id="rId7"/>
    <sheet name="VALORES AGREGADOS" sheetId="8" r:id="rId8"/>
    <sheet name="RESULTADO " sheetId="9" r:id="rId9"/>
  </sheets>
  <definedNames>
    <definedName name="_xlnm.Print_Titles" localSheetId="6">'ATENCION A VICTIMAS'!$1:$5</definedName>
    <definedName name="_xlnm.Print_Titles" localSheetId="3">'COMPORTAMIENTO HUMANO'!$1:$5</definedName>
    <definedName name="_xlnm.Print_Titles" localSheetId="2">'FORTALECIMIENTO EN LA GI'!$1:$5</definedName>
    <definedName name="_xlnm.Print_Titles" localSheetId="5">'INFRAESTRUCTURA SEGURA'!$1:$5</definedName>
    <definedName name="_xlnm.Print_Titles" localSheetId="7">'VALORES AGREGADOS'!$1:$5</definedName>
    <definedName name="_xlnm.Print_Titles" localSheetId="4">'VEHICULOS SEGUROS'!$1:$5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9" l="1"/>
  <c r="M11" i="8"/>
  <c r="N9" i="8"/>
  <c r="N8" i="8"/>
  <c r="N7" i="8"/>
  <c r="N6" i="8"/>
  <c r="N11" i="8" s="1"/>
  <c r="D10" i="9" s="1"/>
  <c r="F10" i="9" s="1"/>
  <c r="N15" i="7"/>
  <c r="M15" i="7"/>
  <c r="O13" i="7"/>
  <c r="O12" i="7"/>
  <c r="O11" i="7"/>
  <c r="O10" i="7"/>
  <c r="O9" i="7"/>
  <c r="O8" i="7"/>
  <c r="O7" i="7"/>
  <c r="O6" i="7"/>
  <c r="O15" i="7" s="1"/>
  <c r="D9" i="9" s="1"/>
  <c r="F9" i="9" s="1"/>
  <c r="N31" i="6"/>
  <c r="M31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31" i="6" s="1"/>
  <c r="D8" i="9" s="1"/>
  <c r="F8" i="9" s="1"/>
  <c r="N21" i="5"/>
  <c r="M21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21" i="5" s="1"/>
  <c r="D7" i="9" s="1"/>
  <c r="F7" i="9" s="1"/>
  <c r="N67" i="4"/>
  <c r="M67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67" i="4" s="1"/>
  <c r="D6" i="9" s="1"/>
  <c r="F6" i="9" s="1"/>
  <c r="M59" i="3"/>
  <c r="O57" i="3"/>
  <c r="N57" i="3"/>
  <c r="O56" i="3"/>
  <c r="N56" i="3"/>
  <c r="O55" i="3"/>
  <c r="N55" i="3"/>
  <c r="O54" i="3"/>
  <c r="N54" i="3"/>
  <c r="O53" i="3"/>
  <c r="N53" i="3"/>
  <c r="O52" i="3"/>
  <c r="N52" i="3"/>
  <c r="O51" i="3"/>
  <c r="N51" i="3"/>
  <c r="O50" i="3"/>
  <c r="N50" i="3"/>
  <c r="O49" i="3"/>
  <c r="N49" i="3"/>
  <c r="O48" i="3"/>
  <c r="N48" i="3"/>
  <c r="O47" i="3"/>
  <c r="N47" i="3"/>
  <c r="O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O38" i="3"/>
  <c r="N38" i="3"/>
  <c r="O37" i="3"/>
  <c r="N37" i="3"/>
  <c r="O36" i="3"/>
  <c r="N36" i="3"/>
  <c r="O35" i="3"/>
  <c r="N35" i="3"/>
  <c r="O34" i="3"/>
  <c r="N34" i="3"/>
  <c r="O33" i="3"/>
  <c r="N33" i="3"/>
  <c r="O32" i="3"/>
  <c r="N32" i="3"/>
  <c r="O31" i="3"/>
  <c r="N31" i="3"/>
  <c r="O30" i="3"/>
  <c r="O29" i="3"/>
  <c r="O28" i="3"/>
  <c r="O27" i="3"/>
  <c r="O26" i="3"/>
  <c r="O25" i="3"/>
  <c r="O24" i="3"/>
  <c r="O23" i="3"/>
  <c r="O22" i="3"/>
  <c r="O21" i="3"/>
  <c r="O20" i="3"/>
  <c r="N20" i="3"/>
  <c r="O19" i="3"/>
  <c r="N19" i="3"/>
  <c r="O18" i="3"/>
  <c r="N18" i="3"/>
  <c r="O17" i="3"/>
  <c r="N17" i="3"/>
  <c r="O16" i="3"/>
  <c r="N16" i="3"/>
  <c r="O15" i="3"/>
  <c r="O14" i="3"/>
  <c r="O13" i="3"/>
  <c r="N13" i="3"/>
  <c r="O12" i="3"/>
  <c r="N12" i="3"/>
  <c r="O11" i="3"/>
  <c r="N11" i="3"/>
  <c r="O10" i="3"/>
  <c r="N10" i="3"/>
  <c r="O9" i="3"/>
  <c r="N9" i="3"/>
  <c r="O8" i="3"/>
  <c r="N8" i="3"/>
  <c r="O7" i="3"/>
  <c r="N7" i="3"/>
  <c r="O6" i="3"/>
  <c r="O59" i="3" s="1"/>
  <c r="D5" i="9" s="1"/>
  <c r="F5" i="9" s="1"/>
  <c r="N6" i="3"/>
  <c r="N59" i="3" s="1"/>
  <c r="F11" i="9" l="1"/>
</calcChain>
</file>

<file path=xl/sharedStrings.xml><?xml version="1.0" encoding="utf-8"?>
<sst xmlns="http://schemas.openxmlformats.org/spreadsheetml/2006/main" count="661" uniqueCount="535">
  <si>
    <t>TALENTO HUMANO</t>
  </si>
  <si>
    <t>30-40 años motos, 28 -45 años vehículos </t>
  </si>
  <si>
    <t>Casados , union libre</t>
  </si>
  <si>
    <t>Pruebas de alcohol drogas  20% de población mensual </t>
  </si>
  <si>
    <t>Prueba personalidad ingreso</t>
  </si>
  <si>
    <t>3 años cargos similares</t>
  </si>
  <si>
    <t>Validar cero infracciones mensual</t>
  </si>
  <si>
    <t>Antecedentes disciplinarios</t>
  </si>
  <si>
    <t>Capacitación mandatorias </t>
  </si>
  <si>
    <t>Manejo preventivo</t>
  </si>
  <si>
    <t>Brigadistas </t>
  </si>
  <si>
    <t>Primeros Auxilios, mecánica básica</t>
  </si>
  <si>
    <t xml:space="preserve">CONTROLES </t>
  </si>
  <si>
    <t>Examenes medicos seguimiento a condiciones de salud </t>
  </si>
  <si>
    <t>Auditoría a este proceso validar como estamos frente a los nuevos controles</t>
  </si>
  <si>
    <t>Selección vehiculos y motos </t>
  </si>
  <si>
    <t>Inspección inicial taller  seleccionado compañía , exigir la inspección del cda en proceso de selección </t>
  </si>
  <si>
    <t>Cronograma inspección de epp motos , cinturones, semanal </t>
  </si>
  <si>
    <t>Valide a diario las preoperacionales </t>
  </si>
  <si>
    <t>Seguimiento satelital velocidad </t>
  </si>
  <si>
    <t>Tiempos ruta aproximado</t>
  </si>
  <si>
    <t>Monitoreo relevos por fallas mecánicas </t>
  </si>
  <si>
    <t>Reportar mantenimiento con recibos y es obligatorio para trabajar en la empresa   </t>
  </si>
  <si>
    <t>Monitoreo y control carné de manipulación de alimentos (vencimiento - actualización)</t>
  </si>
  <si>
    <t>Atacar los hallazgos y mejoras solicitados por la secretaria de salud (listado de requerimientos)</t>
  </si>
  <si>
    <t xml:space="preserve">Control y seguimiento comité COPASST - Seguridad vial </t>
  </si>
  <si>
    <t xml:space="preserve">Control y seguimiento comité de convivencia - brigadistas </t>
  </si>
  <si>
    <t xml:space="preserve">SIG - </t>
  </si>
  <si>
    <t xml:space="preserve">Evaluaciones de desempeño </t>
  </si>
  <si>
    <t xml:space="preserve">OPERACIONES </t>
  </si>
  <si>
    <t>PROCESO RESPONSABLE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</si>
  <si>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</si>
  <si>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</si>
  <si>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</si>
  <si>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</si>
  <si>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</si>
  <si>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</si>
  <si>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</si>
  <si>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</si>
  <si>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</si>
  <si>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</si>
  <si>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PLAN ESTRATÉGICO DE SEGURIDAD VIAL</t>
  </si>
  <si>
    <t>INFORMACIÓN DE LA EMPRESA</t>
  </si>
  <si>
    <t>Consecutivo # ____________</t>
  </si>
  <si>
    <t>FECHA DE RECEPCIÓN</t>
  </si>
  <si>
    <t>FECHA DE REVISIÓN</t>
  </si>
  <si>
    <t>FECHA DE DEVOLUCIÓN</t>
  </si>
  <si>
    <t>FECHA DE OTORGAMIENTO DE AVAL</t>
  </si>
  <si>
    <t>FUNCIONARIO QUE REVISA</t>
  </si>
  <si>
    <t>1. DATOS DE LA EMPRESA</t>
  </si>
  <si>
    <t>NOMBRE DE LA EMPRESA</t>
  </si>
  <si>
    <t>NIT.</t>
  </si>
  <si>
    <t>CIUDAD SEDE PRINCIPAL</t>
  </si>
  <si>
    <t>DIRECCIÓN</t>
  </si>
  <si>
    <t>TELÉFONO</t>
  </si>
  <si>
    <t>PERSONA DE CONTACTO</t>
  </si>
  <si>
    <t>CARGO</t>
  </si>
  <si>
    <t>EMAIL</t>
  </si>
  <si>
    <t>1. FORTALECIMIENTO DE LA GESTIÓN INSTITUCIONAL</t>
  </si>
  <si>
    <t>X</t>
  </si>
  <si>
    <t>No.</t>
  </si>
  <si>
    <t>PARÁMETRO - DEFINICIÓN</t>
  </si>
  <si>
    <t>VARIABLES</t>
  </si>
  <si>
    <t>CRITERIO DE AVAL</t>
  </si>
  <si>
    <t xml:space="preserve">APLICA </t>
  </si>
  <si>
    <t xml:space="preserve">Evidencias de su existencia </t>
  </si>
  <si>
    <t>Responde a los requerimientos</t>
  </si>
  <si>
    <t>Valor del Parámetro</t>
  </si>
  <si>
    <t>Valor de la variable</t>
  </si>
  <si>
    <t>Valor 
obtenido</t>
  </si>
  <si>
    <t>OBSERVACIONES</t>
  </si>
  <si>
    <t>SI</t>
  </si>
  <si>
    <t>NO</t>
  </si>
  <si>
    <t>1.1</t>
  </si>
  <si>
    <t>OBJETIVOS DEL PESV</t>
  </si>
  <si>
    <t xml:space="preserve">1.1.1. </t>
  </si>
  <si>
    <t>OBJETIVO GENERAL DEL PESV</t>
  </si>
  <si>
    <t>Se ha fijado un objetivo claro, concreto y realizable, así como su alcance y visión</t>
  </si>
  <si>
    <t>1.1.2.</t>
  </si>
  <si>
    <t>OBJETIVOS ESPECÍFICOS DEL PESV</t>
  </si>
  <si>
    <t>Los objetivos específicos se ajustan al objetivo general y de realizarse se cumpliría con los propósitos</t>
  </si>
  <si>
    <t>1.1.3.</t>
  </si>
  <si>
    <t>DIRECTRICES DE LA ALTA DIRECCIÓN</t>
  </si>
  <si>
    <t>Existe un documento que indique el compromiso de las directivas, para el desarrollo del PESV</t>
  </si>
  <si>
    <t>1.2</t>
  </si>
  <si>
    <t>COMITÉ DE SEGURIDAD VIAL -                                                        Mecanismo de coordinación entre todos los involucrados y cuyo objetivo será planificar, diseñar, implementar y medir las acciones, para lograr los objetivos a favor de la seguridad vial.</t>
  </si>
  <si>
    <t>1.2.1.</t>
  </si>
  <si>
    <t>ACTA DE COMITÉ DE SEGURIDAD VIAL</t>
  </si>
  <si>
    <t>Existe un acta de conformación del comité de S.V.</t>
  </si>
  <si>
    <t>1.2.2.</t>
  </si>
  <si>
    <t>OBJETIVOS DEL COMITÉ DE SEGURIDAD VIAL</t>
  </si>
  <si>
    <t>Está definido el objetivo del comité de seguridad vial</t>
  </si>
  <si>
    <t>1.2.3.</t>
  </si>
  <si>
    <t>INTEGRANTES DEL COMITÉ DE S.V.</t>
  </si>
  <si>
    <t>El comité ha sido definido por la alta dirección</t>
  </si>
  <si>
    <t>1.2.4.</t>
  </si>
  <si>
    <t>ROLES Y FUNCIONES DE LOS INTEGRANTES</t>
  </si>
  <si>
    <t>Los integrantes del comité tienen relación con las labores y planes de acción inherentes al PESV</t>
  </si>
  <si>
    <t>1.2.5.</t>
  </si>
  <si>
    <t>FRECUENCIA DE REUNIONES DEL COMITÉ DE SV</t>
  </si>
  <si>
    <t>Está definida la frecuencia de las reuniones del comité de S.V.</t>
  </si>
  <si>
    <t>1.3</t>
  </si>
  <si>
    <t>RESPONSABLE DEL PLAN ESTRATÉGICO DE SEGURIDAD VIAL</t>
  </si>
  <si>
    <t>1.3.1.</t>
  </si>
  <si>
    <t>RESPONSABLE DEL PESV</t>
  </si>
  <si>
    <t>Se designó un responsable del proceso de elaboración y seguimiento del PESV, indicando el cargo dentro de la organización.</t>
  </si>
  <si>
    <t>1.3.2.</t>
  </si>
  <si>
    <t>IDONEIDAD DEL RESPONSABLE DEL PESV</t>
  </si>
  <si>
    <t>El responsable es idóneo para el desarrollo, implementación y seguimiento del PESV  y todas las acciones contempladas en este.</t>
  </si>
  <si>
    <t>1.4</t>
  </si>
  <si>
    <t xml:space="preserve">POLÍTICA DE SEGURIDAD VIAL </t>
  </si>
  <si>
    <t>1.4.1.</t>
  </si>
  <si>
    <t>ESTÁ DOCUMENTADA LA POLÍTICA DE SEGURIDAD VIAL</t>
  </si>
  <si>
    <t>Existe un documento que permita identificar la política de Seguridad vial de la empresa</t>
  </si>
  <si>
    <t>1.4.2.</t>
  </si>
  <si>
    <t>POLÍTICA DE SEGURIDAD VIAL</t>
  </si>
  <si>
    <t xml:space="preserve">Existe política de seguridad vial documentada </t>
  </si>
  <si>
    <t>1.4.3.</t>
  </si>
  <si>
    <t>Se adecuada al propósito de la organización.</t>
  </si>
  <si>
    <t>1.4.4.</t>
  </si>
  <si>
    <t>Proporciona un marco de referencia para el establecimiento de los objetivos y de las metas del PESV</t>
  </si>
  <si>
    <t>1.4.5.</t>
  </si>
  <si>
    <t>Incluye el compromiso de cumplir los requisitos aplicables y la mejora continua.</t>
  </si>
  <si>
    <t>1.5</t>
  </si>
  <si>
    <t>DIVULGACIÓN DE LA POLÍTICA DE SEGURIDAD VIAL</t>
  </si>
  <si>
    <t>1.5.1.</t>
  </si>
  <si>
    <t>Existe evidencia de su divulgación, como página web de la compañía, retablos en las instalaciones de la compañía u otros?</t>
  </si>
  <si>
    <t>1.5.2.</t>
  </si>
  <si>
    <t>Existe evidencia de que se ha informado al personal sobre el PESV y la política de seguridad vial?</t>
  </si>
  <si>
    <t>1.6</t>
  </si>
  <si>
    <t>DIAGNÓSTICO - CARACTERIZACIÓN DE LA EMPRESA</t>
  </si>
  <si>
    <t>1.6.1.</t>
  </si>
  <si>
    <t>CARACTERÍSTICAS DE LA EMPRESA</t>
  </si>
  <si>
    <t>Está descrita la actividad económica que realiza la empresa</t>
  </si>
  <si>
    <t>1.6.2.</t>
  </si>
  <si>
    <t xml:space="preserve">Está documentado el análisis de la empresa, su contexto, actividades, su personal, desplazamientos, etc. </t>
  </si>
  <si>
    <t>1.6.3.</t>
  </si>
  <si>
    <t>Están definidos los servicios que presta la compañía</t>
  </si>
  <si>
    <t>1.6.4.</t>
  </si>
  <si>
    <t>Está definida la población de personal que hace parte de la compañía</t>
  </si>
  <si>
    <t>1.6.5.</t>
  </si>
  <si>
    <t>Están definidos los vehículos automotores y no automotores puestos al servicio de la compañía.</t>
  </si>
  <si>
    <t>1.6.6.</t>
  </si>
  <si>
    <t>Están definidas las ciudades de operación de la organización</t>
  </si>
  <si>
    <t>1.6.7.</t>
  </si>
  <si>
    <t>Están documentados los mecanismos de contratación de los vehículos.</t>
  </si>
  <si>
    <t>1.6.8.</t>
  </si>
  <si>
    <t>Están documentados los mecanismos de contratación de conductores.</t>
  </si>
  <si>
    <t>1.7</t>
  </si>
  <si>
    <t>DIAGNÓSTICO - RIESGOS VIALES</t>
  </si>
  <si>
    <t>1.7.1.</t>
  </si>
  <si>
    <t>ENCUESTA / INSTRUMENTO PARA DETERMINAR EL RIESGO VIAL</t>
  </si>
  <si>
    <t>Se diseñó una encuesta u otro instrumento o mecanismo objetivo, para el levantamiento de información del riesgo vial.</t>
  </si>
  <si>
    <t>1.7.2.</t>
  </si>
  <si>
    <t>APLICACIÓN DE LA ENCUESTA</t>
  </si>
  <si>
    <t xml:space="preserve">Se ha aplicado la encuesta </t>
  </si>
  <si>
    <t>1.7.3.</t>
  </si>
  <si>
    <t>Se han tenido en cuenta los riesgos de la operación in itinere y en misión</t>
  </si>
  <si>
    <t>1.7.4.</t>
  </si>
  <si>
    <t xml:space="preserve">CONSOLIDACIÓN Y ANÁLISIS DE LA ENCUESTA </t>
  </si>
  <si>
    <t>Se han consolidado los resultados de la encuesta y hecho un análisis de los resultados</t>
  </si>
  <si>
    <t>1.7.5.</t>
  </si>
  <si>
    <t>DEFINICIÓN DE RIESGOS VIALES DE LA EMPRESA</t>
  </si>
  <si>
    <t>Se han definido riesgos viales para el personal de la empresa, dependiendo de su rol en la vía (Peatón, pasajero, ciclista, conductor)</t>
  </si>
  <si>
    <t>1.7.6.</t>
  </si>
  <si>
    <t>CALIFICACIÓN Y CLASIFICACIÓN DE RIESGOS VIALES</t>
  </si>
  <si>
    <t>Se han calificado los riesgos viales identificados a través de la encuesta</t>
  </si>
  <si>
    <t>1.7.7.</t>
  </si>
  <si>
    <t xml:space="preserve">La calificación de los riesgos se ha hecho basado en alguna norma o estándar </t>
  </si>
  <si>
    <t>1.8</t>
  </si>
  <si>
    <t>PLANES DE ACCIÓN DE RIESGOS VIALES</t>
  </si>
  <si>
    <t>1.8.1.</t>
  </si>
  <si>
    <t>DEFINICIÓN DE PLANES DE ACCIÓN</t>
  </si>
  <si>
    <t>De acuerdo con los resultados del diagnóstico de riesgos viales, se han definido planes de acción para el FACTOR HUMANO</t>
  </si>
  <si>
    <t>1.8.2.</t>
  </si>
  <si>
    <t>De acuerdo con los resultados del diagnóstico de riesgos viales se han definido planes de  acción para el FACTOR VEHICULOS</t>
  </si>
  <si>
    <t>1.8.3.</t>
  </si>
  <si>
    <t>De acuerdo con los resultados del diagnóstico de riesgos viales se han definido planes de acción para el INFRAESTRUCTURA SEGURA</t>
  </si>
  <si>
    <t>1.8.4.</t>
  </si>
  <si>
    <t>De acuerdo con los resultados del diagnóstico de riesgos viales se han definido planes de acción para ATENCIÓN A VÍCTIMAS</t>
  </si>
  <si>
    <t>1.8.5.</t>
  </si>
  <si>
    <t>VIABILIDAD DE PLANES DE ACCIÓN</t>
  </si>
  <si>
    <t>Los planes de acción propuestos, describen la viabilidad para su implementación</t>
  </si>
  <si>
    <t>1.9</t>
  </si>
  <si>
    <t>IMPLEMENTACION DE ACCIONES DEL PESV</t>
  </si>
  <si>
    <t>1.9.1.</t>
  </si>
  <si>
    <t>CRONOGRAMA DE IMPLEMENTACION DE PLANES DE ACCIÓN DEL PESV</t>
  </si>
  <si>
    <t>Existe un cronograma de implementación de planes de acción</t>
  </si>
  <si>
    <t>1.9.2.</t>
  </si>
  <si>
    <t>El cronograma tiene fechas definidas para la implementación de los planes de acción</t>
  </si>
  <si>
    <t>1.9.3.</t>
  </si>
  <si>
    <t>Los planes de acción tienen responsables definidos dentro de la organización.</t>
  </si>
  <si>
    <t>1.9.4</t>
  </si>
  <si>
    <t>PRESUPUESTO PARA IMPLEMENTAR EL PESV</t>
  </si>
  <si>
    <t>Se tiene definido un presupuesto para la implementación de los planes de acción, en donde se describa el costo por cada plan de acción</t>
  </si>
  <si>
    <t>1.10</t>
  </si>
  <si>
    <t>SEGUIMIENTO Y EVALUACIÓN DE PLANES DE ACCIÓN DEL PESV</t>
  </si>
  <si>
    <t>1.10.1.</t>
  </si>
  <si>
    <t>INDICADORES DEL PLAN ESTRATÉGICO DE SEGURIDAD VIAL</t>
  </si>
  <si>
    <t>Se tiene definido indicadores para la implementación de las acciones del PESV (Tabla de indicadores del PESV)</t>
  </si>
  <si>
    <t>1.10.2.</t>
  </si>
  <si>
    <t>Están definidos los responsables en la organización para la medición de los indicadores planteados dentro del PESV</t>
  </si>
  <si>
    <t>1.10.3.</t>
  </si>
  <si>
    <t>Están definidas las fuentes y fórmulas para el cálculo de los indicadores</t>
  </si>
  <si>
    <t>1.10.4</t>
  </si>
  <si>
    <t>Están definidas las metas de los indicadores</t>
  </si>
  <si>
    <t>1.10.5</t>
  </si>
  <si>
    <t>Está definida la periodicidad para la medición de los indicadores</t>
  </si>
  <si>
    <t>1.10.6</t>
  </si>
  <si>
    <t>Existe indicadores de número de personas capacitadas en seguridad vial</t>
  </si>
  <si>
    <t>1.10.7.</t>
  </si>
  <si>
    <t>Existen indicadores de Número de accidentes de tránsito</t>
  </si>
  <si>
    <t>1.10.8.</t>
  </si>
  <si>
    <t>Existen indicadores de mantenimiento preventivo</t>
  </si>
  <si>
    <t>1.10.9.</t>
  </si>
  <si>
    <t>AUDITORÍAS DEL PLAN ESTRATÉGICO DE SEGURIDAD VIAL</t>
  </si>
  <si>
    <t>Están definidos los planes de acción que se van auditar del PESV  en la organización</t>
  </si>
  <si>
    <t>1.10.10.</t>
  </si>
  <si>
    <t xml:space="preserve">Está descrita la metodología para el desarrollo de las auditorías </t>
  </si>
  <si>
    <t>1.10.11.</t>
  </si>
  <si>
    <t>Están definidos los periodos sobre los cuales se va a desarrollar las auditorías</t>
  </si>
  <si>
    <t xml:space="preserve">TOTAL </t>
  </si>
  <si>
    <t>2. COMPORTAMIENTO HUMANO</t>
  </si>
  <si>
    <t>2.1.</t>
  </si>
  <si>
    <t>PROCEDIMIENTO DE SELECCIÓN DE CONDUCTORES</t>
  </si>
  <si>
    <t>2.1.1.</t>
  </si>
  <si>
    <t>PERFIL DEL CONDUCTOR</t>
  </si>
  <si>
    <t>Está definido el perfil del conductor en función al tipo de vehículo que va a conducir</t>
  </si>
  <si>
    <t>2.1.2.</t>
  </si>
  <si>
    <t>Está documentado el procedimiento de selección de los conductores</t>
  </si>
  <si>
    <t>2.2.</t>
  </si>
  <si>
    <t>PRUEBAS DE INGRESO DE CONDUCTORES</t>
  </si>
  <si>
    <t>2.2.2.</t>
  </si>
  <si>
    <t>EXÁMENES MÉDICOS</t>
  </si>
  <si>
    <t>Está documentado y se han fijado criterios para la realización de los exámenes médicos a los conductores</t>
  </si>
  <si>
    <t>2.2.3.</t>
  </si>
  <si>
    <t>IDONEIDAD EN EXÁMENES MÉDICOS</t>
  </si>
  <si>
    <t>La entidad o persona natural que realiza los examenes médicos, cuenta con idoneidad (Es un centro médico certificado)</t>
  </si>
  <si>
    <t>2.2.4.</t>
  </si>
  <si>
    <t>EXÁMENES PSICOSENSO-    METRICOS</t>
  </si>
  <si>
    <t>Está documentado y se han fijado criterios para la realización de los exámenes psicosensométricos a los conductores</t>
  </si>
  <si>
    <t>2.2.5.</t>
  </si>
  <si>
    <t>IDONEIDAD EN EXÁMENES PSICOSENSO-    MÉTRICOS</t>
  </si>
  <si>
    <t xml:space="preserve">La entidad que realiza los exámenes psicosensométricos cuenta con idoneidad </t>
  </si>
  <si>
    <t>2.2.6.</t>
  </si>
  <si>
    <t>PRUEBA TEÓRICA</t>
  </si>
  <si>
    <t>Está documentado y se han fijado criterios para la realización de las pruebas teóricas a los conductores</t>
  </si>
  <si>
    <t>2.2.7.</t>
  </si>
  <si>
    <t>IDONEIDAD EN EXAMENES TEORICOS</t>
  </si>
  <si>
    <t xml:space="preserve">La entidad o persona natural que realiza y califica los exámenes teóricos cuenta con idoneidad </t>
  </si>
  <si>
    <t>2.2.8.</t>
  </si>
  <si>
    <t>PRUEBA PRÁCTICA</t>
  </si>
  <si>
    <t>Está documentado y se han fijado criterios para la realización de las pruebas práctica a los conductores</t>
  </si>
  <si>
    <t>2.2.9.</t>
  </si>
  <si>
    <t>IDONEIDAD DE QUIEN REALIZA LAS PRUEBAS PRÁCTICAS</t>
  </si>
  <si>
    <t xml:space="preserve">La entidad o persona natural que realiza las pruebas prácticas a los conductores, cuenta con idoneidad </t>
  </si>
  <si>
    <t>2.2.10.</t>
  </si>
  <si>
    <t>PRUEBAS PSICOTÉCNICAS</t>
  </si>
  <si>
    <t>Está documentado y se han fijado criterios para la realización de las pruebas psicotécnicas a los conductores</t>
  </si>
  <si>
    <t>2.2.11.</t>
  </si>
  <si>
    <t>IDONEIDAD DE QUIEN REALIZA LAS PRUEBAS PSICOTÉCNICAS</t>
  </si>
  <si>
    <t xml:space="preserve">La entidad o persona natural que realiza las pruebas psicotécnicas a los conductores, cuenta con idoneidad </t>
  </si>
  <si>
    <t>2.3.</t>
  </si>
  <si>
    <t>PRUEBAS DE CONTROL PREVENTIVO DE CONDUCTORES</t>
  </si>
  <si>
    <t>2.3.1.</t>
  </si>
  <si>
    <t>PRUEBAS PREVENTIVAS A CONDUCTORES</t>
  </si>
  <si>
    <t>Está definida la frecuencia para la realización de las pruebas de control a los conductores</t>
  </si>
  <si>
    <t>2.3.2.</t>
  </si>
  <si>
    <t>Pruebas médicas de control</t>
  </si>
  <si>
    <t>2.3.3.</t>
  </si>
  <si>
    <t xml:space="preserve">Pruebas psicosensométricas </t>
  </si>
  <si>
    <t>2.3.4.</t>
  </si>
  <si>
    <t>Pruebas teóricas</t>
  </si>
  <si>
    <t>2.3.5.</t>
  </si>
  <si>
    <t>Pruebas prácticas</t>
  </si>
  <si>
    <t>2.3.6.</t>
  </si>
  <si>
    <t>IDONEIDAD DE LAS PRUEBAS</t>
  </si>
  <si>
    <t>Está definida la idoneidad de las personas o entidades que realizarían las pruebas de control preventivo a los conductores</t>
  </si>
  <si>
    <t>2.4.</t>
  </si>
  <si>
    <t>CAPACITACION EN SEGURIDAD VIAL</t>
  </si>
  <si>
    <t>2.4.1.</t>
  </si>
  <si>
    <t>PROGRAMA DE CAPACITACIÓN EN SEGURIDAD VIAL - (Conductores propios)</t>
  </si>
  <si>
    <t>Existe un programa documentado de capacitación en seguridad vial</t>
  </si>
  <si>
    <t>2.4.2.</t>
  </si>
  <si>
    <t>Existe un cronograma de formación para conductores y personal de la organización</t>
  </si>
  <si>
    <t>2.4.3.</t>
  </si>
  <si>
    <t>Está definido el responsable del programa de capacitación.</t>
  </si>
  <si>
    <t>2.4.4.</t>
  </si>
  <si>
    <t>Incluye temas de normatividad</t>
  </si>
  <si>
    <t>2.4.5.</t>
  </si>
  <si>
    <t>Incluye temas de sensibilización en los diferentes roles del factor humano</t>
  </si>
  <si>
    <t>2.4.6.</t>
  </si>
  <si>
    <t>Incluye temas de como actuar frente a accidentes de tránsito.</t>
  </si>
  <si>
    <t>2.4.7.</t>
  </si>
  <si>
    <t>Incluye temas basados en el diagnóstico realizado a la empresa</t>
  </si>
  <si>
    <t>2.4.8.</t>
  </si>
  <si>
    <t>El programa tiene definida la intensidad horaria.</t>
  </si>
  <si>
    <t>2.4.9.</t>
  </si>
  <si>
    <t>El programa tiene temas acordes con los tipos de vehículos que opera la organización</t>
  </si>
  <si>
    <t>2.4.10</t>
  </si>
  <si>
    <t>El programa tiene incluidos temas para conductores nuevos y conductores antiguos</t>
  </si>
  <si>
    <t>2.4.11.</t>
  </si>
  <si>
    <t>El programa es exigido tanto a conductores propios como terceros</t>
  </si>
  <si>
    <t>2.4.12.</t>
  </si>
  <si>
    <t>Se tiene establecido un modelo de evaluación de la capacitación</t>
  </si>
  <si>
    <t>2.4.13.</t>
  </si>
  <si>
    <t>Está definido un mínimo de aciertos sobre las evaluaciones</t>
  </si>
  <si>
    <t>2.4.14.</t>
  </si>
  <si>
    <t>PROGRAMA DE CAPACITACIÓN EN SEGURIDAD VIAL - (Conductores No propios)</t>
  </si>
  <si>
    <t xml:space="preserve">Están documentados los requisitos mínimos exigidos a los conductores no propios sobre el cumplimiento de capacitación. </t>
  </si>
  <si>
    <t>2.4.15.</t>
  </si>
  <si>
    <t>Esta definida la frecuencia con que se deben presentar evidencias de las capacitaciones de los conductores no propios.</t>
  </si>
  <si>
    <t>2.5.</t>
  </si>
  <si>
    <t>CONTROL DE DOCUMENTACION DE CONDUCTORES</t>
  </si>
  <si>
    <t>2.5.1</t>
  </si>
  <si>
    <t>INFORMACIÓN DE LOS CONDUCTORES</t>
  </si>
  <si>
    <t>La empresa documenta y registra un mínimo de información de cada uno de los conductores, de acuerdo con lo definido en la Resolución 1565.</t>
  </si>
  <si>
    <t>2.5.2</t>
  </si>
  <si>
    <t>Existe un protocolo de control de documentación de los conductores, propios y tercerizados.</t>
  </si>
  <si>
    <t>2.5.3</t>
  </si>
  <si>
    <t>La información consignada evidencia el control y trazabilidad de las acciones ejecutadas y definidas dentro del PESV de la empresa.</t>
  </si>
  <si>
    <t>2.5.4</t>
  </si>
  <si>
    <t>REPORTE DE COMPARENDOS</t>
  </si>
  <si>
    <t>Se tiene definida la frecuencia de verificación de infracciones de tránsito por parte de los conductores</t>
  </si>
  <si>
    <t>2.5.5</t>
  </si>
  <si>
    <t>Se cuenta con el registro de infracciones a las normas de tránsito por parte de los conductores propios y tercerizados.</t>
  </si>
  <si>
    <t>2.5.6</t>
  </si>
  <si>
    <t>Se tiene establecido un procedimiento en caso de existir comparendos por parte de los conductores propios.</t>
  </si>
  <si>
    <t>2.5.7</t>
  </si>
  <si>
    <t>Existe un responsable para la verificación y aplicación de los procedimientos en caso de presentar comparendos los conductores.</t>
  </si>
  <si>
    <t>2.6.</t>
  </si>
  <si>
    <t>POLITICAS DE REGULACION DE LA EMPRESA</t>
  </si>
  <si>
    <t>2.6.1</t>
  </si>
  <si>
    <t>POLÍTICAS DE CONTROL DE ALCOHOL Y DROGAS</t>
  </si>
  <si>
    <t>Se han definido los protocolos para los controles de alcohol y drogas.</t>
  </si>
  <si>
    <t>2.6.2</t>
  </si>
  <si>
    <t>Se definieron responsables, para la realización de las pruebas.</t>
  </si>
  <si>
    <t>2.6.3</t>
  </si>
  <si>
    <t>Se han definido los mecanismos para la realización de las pruebas - Procedimiento</t>
  </si>
  <si>
    <t>2.6.4</t>
  </si>
  <si>
    <t>Se ha definido la idoneidad de quien realiza las pruebas</t>
  </si>
  <si>
    <t>2.6.5</t>
  </si>
  <si>
    <t>Se ha definido la periodicidad para la realizacion de las pruebas</t>
  </si>
  <si>
    <t>2.6.6</t>
  </si>
  <si>
    <t>Están definidas las acciones a tomar, para aquellos conductores cuyo resultado del exámen sea positivo.</t>
  </si>
  <si>
    <t>2.6.7</t>
  </si>
  <si>
    <t>REGULACIÓN DE HORAS DE CONDUCCIÓN Y DESCANSO</t>
  </si>
  <si>
    <t>Existe una política documentada para la regulación y control de horas máximas de conducción y descanso</t>
  </si>
  <si>
    <t>2.6.8</t>
  </si>
  <si>
    <t>Se puede evidenciar el reporte de las jornadas laborales o la planificación de su jornada.</t>
  </si>
  <si>
    <t>2.6.9</t>
  </si>
  <si>
    <t>REGULACION DE LA VELOCIDAD</t>
  </si>
  <si>
    <t>La empresa promueve y establece las políticas de aplicación de los límites de velocidad de los vehículos que prestan el servicio a la empresa, propios o tercerizados, para las zonas rurales, urbanas y la definición de la velocidad en las rutas internas. </t>
  </si>
  <si>
    <t>2.6.10</t>
  </si>
  <si>
    <t>Se ha fijado unos límites de velocidad para las zonas urbanas y rurales.</t>
  </si>
  <si>
    <t>2.6.11</t>
  </si>
  <si>
    <t>Los conductores conocen las políticas de velocidad fijadas en la empresa.</t>
  </si>
  <si>
    <t>2.6.12</t>
  </si>
  <si>
    <t>La empresa cuenta con mecanismos de control de velocidad y los monitorea.</t>
  </si>
  <si>
    <t>2.6.13</t>
  </si>
  <si>
    <t>POLITICA DE USO DEL CINTURON DE SEGURIDAD</t>
  </si>
  <si>
    <t>Es manifiesta la obligatoriedad del uso de los cinturones de seguridad y se controla. </t>
  </si>
  <si>
    <t>2.6.14</t>
  </si>
  <si>
    <t>Los conductores conocen las políticas de cinturón fijadas en la empresa</t>
  </si>
  <si>
    <t>2.6.15</t>
  </si>
  <si>
    <t>La empresa cuenta con mecanismos de control de uso de cinturón de seguridad.</t>
  </si>
  <si>
    <t>2.6.16</t>
  </si>
  <si>
    <t>POLÍTICA DE USO DE ELEMENTOS DE PROTECCIÓN PERSONAL</t>
  </si>
  <si>
    <t>Se ha establecido una política de uso de elementos de protección personal de acuerdo con el tipo de vehiculo a conducir.</t>
  </si>
  <si>
    <t>2.6.17</t>
  </si>
  <si>
    <t>La empresa cuenta con mecanismos de control de uso de EPP.</t>
  </si>
  <si>
    <t>Los conductores conocen las políticas de uso de EPP fijadas en la empresa</t>
  </si>
  <si>
    <t>2.6.18</t>
  </si>
  <si>
    <t>POLÍTICA DE USO DE EQUIPOS BIDIRECCIONALES</t>
  </si>
  <si>
    <t>Está expresa la prohibición del uso de equipos bidireccionales durante la conducción</t>
  </si>
  <si>
    <t>2.6.19</t>
  </si>
  <si>
    <t>La empresa cuenta con mecanismos de control de uso de equipos bidireccionales durante la conducción.</t>
  </si>
  <si>
    <t>2.6.20</t>
  </si>
  <si>
    <t>Se han fijado sanciones a los conductores que hacen uso de equipos bidireccionales durante la conducción.</t>
  </si>
  <si>
    <t>3. VEHICULOS SEGUROS</t>
  </si>
  <si>
    <t>3.1</t>
  </si>
  <si>
    <t>MANTENIMIENTO PREVENTIVO</t>
  </si>
  <si>
    <t>3.1.1</t>
  </si>
  <si>
    <t>HOJAS DE VIDA DE LOS VEHÍCULOS</t>
  </si>
  <si>
    <t>Se tiene, en físico o digital, en la empresa y disponible, la carpeta de cada uno de los vehículos propios y no propios</t>
  </si>
  <si>
    <t>3.1.2</t>
  </si>
  <si>
    <t>Se cuenta con información como - Placas del vehículo, número de motor, kilometraje – fecha, especificaciones técnicas del vehículo, datos del propietario, datos de la empresa afiliada, etc.</t>
  </si>
  <si>
    <t>3.1.3</t>
  </si>
  <si>
    <t>SOAT – fecha de vigencia, seguros - fechas de vigencia, revisión técnico mecánica, reporte de comparendos.</t>
  </si>
  <si>
    <t>3.1.4</t>
  </si>
  <si>
    <t>Reporte de incidentes, reporte de accidentes.</t>
  </si>
  <si>
    <t>3.1.5</t>
  </si>
  <si>
    <t>RECOMENDACIONES TÉCNICAS DE OPERACIONES DE MANTENIMIENTO</t>
  </si>
  <si>
    <t>Debe conocerse toda la información y especificaciones técnicas de los vehículos, incluyendo los sistemas de seguridad activa y pasiva, registradas por escrito en carpeta independiente para cada vehículo.</t>
  </si>
  <si>
    <t>3.1.6</t>
  </si>
  <si>
    <t>CRONOGRAMA DE INTERVENCIONES DE VEHÍCULOS PROPIOS</t>
  </si>
  <si>
    <t>Se cuenta con una programación para las intervenciones programadas de mantenimiento preventivo a los vehículos</t>
  </si>
  <si>
    <t>3.1.7</t>
  </si>
  <si>
    <t>VERIFICACIÓN DE MANTENIMIENTO PARA VEHÍCULOS AFILIADOS (TERCEROS)</t>
  </si>
  <si>
    <t>En el evento de que los vehículos sean contratados para la prestación del servicio de transporte, la empresa contratante verificará que la empresa contratista cuente y ejecute el plan.</t>
  </si>
  <si>
    <t>3.1.8</t>
  </si>
  <si>
    <t>IDONEIDAD</t>
  </si>
  <si>
    <t>Se cuenta con instalaciones propias y/o personal idóneo en la empresa para este proceso, o se tiene contrato con un centro mecánico para ello.</t>
  </si>
  <si>
    <t>3.2</t>
  </si>
  <si>
    <t>MANTENIMIENTO CORRECTIVO</t>
  </si>
  <si>
    <t>3.2.1</t>
  </si>
  <si>
    <t>REGISTRO</t>
  </si>
  <si>
    <t>Se llevan registros de los mantenimientos correctivos realizados a los vehículos</t>
  </si>
  <si>
    <t>3.2.2</t>
  </si>
  <si>
    <t>PROTOCOLO</t>
  </si>
  <si>
    <t>En caso de fallas de los vehículos, se tienen establecidos protocolos de atención.</t>
  </si>
  <si>
    <t>3.2.3</t>
  </si>
  <si>
    <t>3.3</t>
  </si>
  <si>
    <t>CHEQUEO PREOPERACIONAL</t>
  </si>
  <si>
    <t>3.3.1</t>
  </si>
  <si>
    <t>INSPECCIÓN PREOPERACIONAL</t>
  </si>
  <si>
    <t xml:space="preserve">Se han establecido protocolos y formatos de inspección diaria a los vehículos. </t>
  </si>
  <si>
    <t>3.3.2</t>
  </si>
  <si>
    <t>Los operadores o conductores diligencian diariamente el formato de chequeo preoperativo.</t>
  </si>
  <si>
    <t>3.3.3</t>
  </si>
  <si>
    <t>Se adelantan auditorías verificando el debido diligenciamiento del listado de chequeo.</t>
  </si>
  <si>
    <t>4. INFRAESTRUCTURA SEGURA</t>
  </si>
  <si>
    <t>4.1.</t>
  </si>
  <si>
    <t>RUTAS INTERNAS - Vías internas de la empresa, en donde circulan los vehículos</t>
  </si>
  <si>
    <t>4.1.1</t>
  </si>
  <si>
    <t>REVISIÓN ENTORNO FÍSICO DONDE SE OPERA</t>
  </si>
  <si>
    <t>Existe un plano de las vías internas con la descripción de la revisión.</t>
  </si>
  <si>
    <t>4.1.2</t>
  </si>
  <si>
    <t>Existe conflicto en la circulación entre los vehículos, peatones, zonas de descargue y parqueaderos</t>
  </si>
  <si>
    <t>4.1.3</t>
  </si>
  <si>
    <t>DESPLAZAMIENTO EN LAS ZONAS PEATONALES DE LAS INSTALACIONES</t>
  </si>
  <si>
    <t>Señalizadas</t>
  </si>
  <si>
    <t>4.1.4</t>
  </si>
  <si>
    <t>Demarcadas</t>
  </si>
  <si>
    <t>4.1.5</t>
  </si>
  <si>
    <t>Iluminadas</t>
  </si>
  <si>
    <t>4.1.6</t>
  </si>
  <si>
    <t>Separadas de las zonas de circulación de los vehículos</t>
  </si>
  <si>
    <t>4.1.7</t>
  </si>
  <si>
    <t>Se privilegia el paso de peatones sobre el paso vehicular</t>
  </si>
  <si>
    <t>4.1.8</t>
  </si>
  <si>
    <t>VÍAS INTERNAS DE CIRCULACIÓN DE LOS VEHÍCULOS</t>
  </si>
  <si>
    <t>4.1.9</t>
  </si>
  <si>
    <t>4.1.10</t>
  </si>
  <si>
    <t>4.1.11</t>
  </si>
  <si>
    <t>Está definida la velocidad máxima de circulación de los vehículos</t>
  </si>
  <si>
    <t>4.1.12</t>
  </si>
  <si>
    <t>Existen elementos en la vía que favorezcan el control de la velocidad</t>
  </si>
  <si>
    <t>4.1.13</t>
  </si>
  <si>
    <t xml:space="preserve">PARQUEADEROS INTERNOS </t>
  </si>
  <si>
    <t>Señalizados</t>
  </si>
  <si>
    <t>4.1.14</t>
  </si>
  <si>
    <t>Demarcados</t>
  </si>
  <si>
    <t>4.1.15</t>
  </si>
  <si>
    <t>Iluminados</t>
  </si>
  <si>
    <t>4.1.16</t>
  </si>
  <si>
    <t>Están definidas zonas de parqueo según el tipo de vehículo</t>
  </si>
  <si>
    <t>4.1.17</t>
  </si>
  <si>
    <t>MANTENIMIENTO DE SEÑALES</t>
  </si>
  <si>
    <t>La empresa tiene definida una política y/o procedimiento para el mantenimiento de las vías internas y señalización.</t>
  </si>
  <si>
    <t>4.2.</t>
  </si>
  <si>
    <t>RUTAS EXTERNAS: Desplazamiento fuera del entorno fisico de la empresa</t>
  </si>
  <si>
    <t>4.2.1</t>
  </si>
  <si>
    <t xml:space="preserve">ESTUDIO DE RUTAS </t>
  </si>
  <si>
    <t>Se ha realizado un estudio de rutas, desde el punto de vista de seguridad vial y generado "rutogramas", cuando corresponda.</t>
  </si>
  <si>
    <t>4.2.2</t>
  </si>
  <si>
    <t>Se han identificado los puntos críticos y establecido las estrategias de prevención frente a los mismos.</t>
  </si>
  <si>
    <t>4.2.3</t>
  </si>
  <si>
    <t>POLÍTICAS DE ADMINISTRACIÓN DE RUTAS</t>
  </si>
  <si>
    <t xml:space="preserve">Se planifica el desplazamiento del personal </t>
  </si>
  <si>
    <t>4.2.4</t>
  </si>
  <si>
    <t>Se tienen definidos los horarios de llegada y salida en la empresa y las jornadas de trabajo.</t>
  </si>
  <si>
    <t>4.2.5</t>
  </si>
  <si>
    <t>APOYO TECNOLÓGICO</t>
  </si>
  <si>
    <t>Se hace monitoreo y retroalimentación en los comportamientos viales.</t>
  </si>
  <si>
    <t>4.2.6</t>
  </si>
  <si>
    <t>El monitoreo de las tecnologías usadas permite generar acciones preventivas.</t>
  </si>
  <si>
    <t>4.2.7</t>
  </si>
  <si>
    <t xml:space="preserve">POLÍTICAS DE SOCIALIZACIÓN Y ACTUALIZACIÓN DE INFORMACIÓN: para todo el personal que haga parte de su operación, informando sobre los factores que debe tener en cuenta a la hora de realizar los desplazamientos en las vías internas y externas: </t>
  </si>
  <si>
    <t>La empresa ha establecido mecanismos de socialización e información preventiva y ha desplegado la misma en toda la organización.</t>
  </si>
  <si>
    <t>5. ATENCION A VICTIMAS</t>
  </si>
  <si>
    <t>Valor del Parametro</t>
  </si>
  <si>
    <t>5.1.</t>
  </si>
  <si>
    <t>ATENCIÓN A VICTIMAS</t>
  </si>
  <si>
    <t>5.1.1.</t>
  </si>
  <si>
    <t>PROTOCOLOS</t>
  </si>
  <si>
    <t xml:space="preserve">Existen protocolos de atención a víctimas en caso de accidentes de tránsito. </t>
  </si>
  <si>
    <t>5.1.2.</t>
  </si>
  <si>
    <t>DIVULGACIÓN DE PROTOCOLOS</t>
  </si>
  <si>
    <t>Los empleados conocen el procedimiento a seguir en los casos en que ocurra un accidente de tránsito.</t>
  </si>
  <si>
    <t>5.2.</t>
  </si>
  <si>
    <t>INVESTIGACIÓN DE ACCIDENTES DE TRÁNSITO</t>
  </si>
  <si>
    <t>5.2.1.</t>
  </si>
  <si>
    <t>INFORMACIÓN DOCUMENTADA DE ACCIDENTES DE TRÁNSITO</t>
  </si>
  <si>
    <t>Existe registros sobre los accidentes de transito que ha tenido la empresa</t>
  </si>
  <si>
    <t>5.2.2.</t>
  </si>
  <si>
    <t>ANÁLISIS DE ACCIDENTES DE TRÁNSITO</t>
  </si>
  <si>
    <t>Existen variables de análisis en los casos de accidentes de tránsito (gravedad, histórico de datos, etc.)</t>
  </si>
  <si>
    <t>5.2.3.</t>
  </si>
  <si>
    <t>LECCIONES APRENDIDAS</t>
  </si>
  <si>
    <t>Se ha hecho divulgación de lecciones aprendidas de los accidentes de tránsito ocurridos</t>
  </si>
  <si>
    <t>5.2.4.</t>
  </si>
  <si>
    <t>FUENTE DE INFORMACIÓN</t>
  </si>
  <si>
    <t>Esta definida la fuente de los registros para obtener información sobre los accidentes de tránsito en la organización</t>
  </si>
  <si>
    <t>5.2.5.</t>
  </si>
  <si>
    <t>PROCEDIMIENTO PARA LA INVESTIGACIÓN DE A.T.</t>
  </si>
  <si>
    <t>Está definido un procedimiento para la investigación de accidentes de tránsito.</t>
  </si>
  <si>
    <t>5.2.6.</t>
  </si>
  <si>
    <t>INDICADORES</t>
  </si>
  <si>
    <t>Se elaboran indicadores de accidentes de tránsito.</t>
  </si>
  <si>
    <t xml:space="preserve">6. VALORES AGREGADOS </t>
  </si>
  <si>
    <t xml:space="preserve">No. </t>
  </si>
  <si>
    <t>DESCRIPCIÓN DE LAS VARIABLES</t>
  </si>
  <si>
    <t>6.1</t>
  </si>
  <si>
    <t>Nuevas propuestas o innovaciones que se presentan en el PESV y se observan como un valor agregado.</t>
  </si>
  <si>
    <t>ESTRUCTURA DE PONDERACIÓN</t>
  </si>
  <si>
    <t xml:space="preserve">PILAR </t>
  </si>
  <si>
    <t>VALOR OBTENIDO</t>
  </si>
  <si>
    <t>VALOR PONDERADO</t>
  </si>
  <si>
    <t>RESULTADO</t>
  </si>
  <si>
    <t>FORTALECIMIENTO EN LA GESTIÓN INSTITUCIONAL</t>
  </si>
  <si>
    <t>COMPORTAMIENTO HUMANO</t>
  </si>
  <si>
    <t>VEHÍCULOS SEGUROS</t>
  </si>
  <si>
    <t xml:space="preserve">INFRAESTRUCTURA SEGURA </t>
  </si>
  <si>
    <t>ATENCIÓN A VÍCTIMAS</t>
  </si>
  <si>
    <t xml:space="preserve">VALORES AGREGADOS O INNOVACIONES            </t>
  </si>
  <si>
    <t>RESULTADO FINAL DEL EJERCICIO</t>
  </si>
  <si>
    <t xml:space="preserve">CONTROLES OPERACIONALES </t>
  </si>
  <si>
    <t xml:space="preserve">MAPA DE COLORES </t>
  </si>
  <si>
    <t xml:space="preserve">CONTROL RESULTADOS DEL SISTEMA 2022  - TRASLADOS Y LOGISTICA </t>
  </si>
  <si>
    <t xml:space="preserve">MEDICIÓN ANUAL </t>
  </si>
  <si>
    <t xml:space="preserve">CONTROL </t>
  </si>
  <si>
    <t>ACCIIÓN</t>
  </si>
  <si>
    <t xml:space="preserve">RESULTADO / ACCIÓN </t>
  </si>
  <si>
    <t xml:space="preserve">MEDICIÓN DEL PESV - PLAN ESTRATERGICO DE SEGURIDAD VIAL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</si>
</sst>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6" fillId="2" borderId="0" xfId="0" applyFont="1" applyFill="1" applyBorder="1" applyAlignment="1">
      <alignment vertic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wrapText="1"/>
    </xf>
    <xf numFmtId="0" fontId="6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0" borderId="0" xfId="0" applyFont="1"/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/>
    </xf>
    <xf numFmtId="164" fontId="11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0" fontId="11" fillId="9" borderId="2" xfId="0" applyFont="1" applyFill="1" applyBorder="1" applyAlignment="1">
      <alignment horizontal="center" vertical="center" wrapText="1"/>
    </xf>
    <xf numFmtId="164" fontId="11" fillId="9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 applyProtection="1">
      <alignment horizontal="center" vertical="center" wrapText="1"/>
      <protection locked="0"/>
    </xf>
    <xf numFmtId="0" fontId="11" fillId="10" borderId="2" xfId="0" applyFont="1" applyFill="1" applyBorder="1" applyAlignment="1">
      <alignment horizontal="center" vertical="center" wrapText="1"/>
    </xf>
    <xf numFmtId="164" fontId="11" fillId="10" borderId="2" xfId="0" applyNumberFormat="1" applyFont="1" applyFill="1" applyBorder="1" applyAlignment="1">
      <alignment horizontal="center" vertical="center" wrapText="1"/>
    </xf>
    <xf numFmtId="0" fontId="11" fillId="10" borderId="2" xfId="0" applyFont="1" applyFill="1" applyBorder="1" applyAlignment="1" applyProtection="1">
      <alignment horizontal="center" vertical="center" wrapText="1"/>
      <protection locked="0"/>
    </xf>
    <xf numFmtId="0" fontId="11" fillId="11" borderId="2" xfId="0" applyFont="1" applyFill="1" applyBorder="1" applyAlignment="1">
      <alignment horizontal="center" vertical="center" wrapText="1"/>
    </xf>
    <xf numFmtId="164" fontId="11" fillId="11" borderId="2" xfId="0" applyNumberFormat="1" applyFont="1" applyFill="1" applyBorder="1" applyAlignment="1">
      <alignment horizontal="center" vertical="center" wrapText="1"/>
    </xf>
    <xf numFmtId="0" fontId="11" fillId="11" borderId="2" xfId="0" applyFont="1" applyFill="1" applyBorder="1" applyAlignment="1" applyProtection="1">
      <alignment horizontal="center" vertical="center" wrapText="1"/>
      <protection locked="0"/>
    </xf>
    <xf numFmtId="0" fontId="11" fillId="12" borderId="2" xfId="0" applyFont="1" applyFill="1" applyBorder="1" applyAlignment="1">
      <alignment horizontal="center" vertical="center" wrapText="1"/>
    </xf>
    <xf numFmtId="164" fontId="11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 applyProtection="1">
      <alignment horizontal="center" vertical="center" wrapText="1"/>
      <protection locked="0"/>
    </xf>
    <xf numFmtId="0" fontId="11" fillId="14" borderId="2" xfId="0" applyFont="1" applyFill="1" applyBorder="1" applyAlignment="1">
      <alignment horizontal="center" vertical="center" wrapText="1"/>
    </xf>
    <xf numFmtId="164" fontId="11" fillId="15" borderId="2" xfId="0" applyNumberFormat="1" applyFont="1" applyFill="1" applyBorder="1" applyAlignment="1">
      <alignment horizontal="center" vertical="center" wrapText="1"/>
    </xf>
    <xf numFmtId="0" fontId="11" fillId="15" borderId="2" xfId="0" applyFont="1" applyFill="1" applyBorder="1" applyAlignment="1" applyProtection="1">
      <alignment horizontal="center" vertical="center" wrapText="1"/>
      <protection locked="0"/>
    </xf>
    <xf numFmtId="0" fontId="11" fillId="16" borderId="2" xfId="0" applyFont="1" applyFill="1" applyBorder="1" applyAlignment="1">
      <alignment horizontal="center" vertical="center" wrapText="1"/>
    </xf>
    <xf numFmtId="164" fontId="11" fillId="16" borderId="2" xfId="0" applyNumberFormat="1" applyFont="1" applyFill="1" applyBorder="1" applyAlignment="1">
      <alignment horizontal="center" vertical="center" wrapText="1"/>
    </xf>
    <xf numFmtId="0" fontId="11" fillId="16" borderId="2" xfId="0" applyFont="1" applyFill="1" applyBorder="1" applyAlignment="1" applyProtection="1">
      <alignment horizontal="center" vertical="center" wrapText="1"/>
      <protection locked="0"/>
    </xf>
    <xf numFmtId="0" fontId="11" fillId="17" borderId="2" xfId="0" applyFont="1" applyFill="1" applyBorder="1" applyAlignment="1">
      <alignment horizontal="center" vertical="center" wrapText="1"/>
    </xf>
    <xf numFmtId="164" fontId="11" fillId="18" borderId="2" xfId="0" applyNumberFormat="1" applyFont="1" applyFill="1" applyBorder="1" applyAlignment="1">
      <alignment horizontal="center" vertical="center" wrapText="1"/>
    </xf>
    <xf numFmtId="0" fontId="11" fillId="18" borderId="2" xfId="0" applyFont="1" applyFill="1" applyBorder="1" applyAlignment="1" applyProtection="1">
      <alignment horizontal="center" vertical="center" wrapText="1"/>
      <protection locked="0"/>
    </xf>
    <xf numFmtId="0" fontId="11" fillId="15" borderId="2" xfId="0" applyFont="1" applyFill="1" applyBorder="1" applyAlignment="1">
      <alignment horizontal="center" vertical="center" wrapText="1"/>
    </xf>
    <xf numFmtId="164" fontId="11" fillId="14" borderId="2" xfId="0" applyNumberFormat="1" applyFont="1" applyFill="1" applyBorder="1" applyAlignment="1">
      <alignment horizontal="center" vertical="center" wrapText="1"/>
    </xf>
    <xf numFmtId="0" fontId="11" fillId="14" borderId="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wrapText="1"/>
    </xf>
    <xf numFmtId="164" fontId="10" fillId="7" borderId="2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wrapText="1"/>
    </xf>
    <xf numFmtId="164" fontId="11" fillId="0" borderId="0" xfId="0" applyNumberFormat="1" applyFont="1" applyAlignment="1">
      <alignment wrapText="1"/>
    </xf>
    <xf numFmtId="0" fontId="11" fillId="5" borderId="2" xfId="0" applyFont="1" applyFill="1" applyBorder="1" applyAlignment="1">
      <alignment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>
      <alignment horizontal="center" vertical="center" wrapText="1"/>
    </xf>
    <xf numFmtId="0" fontId="9" fillId="21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6" borderId="2" xfId="0" applyFont="1" applyFill="1" applyBorder="1" applyAlignment="1">
      <alignment vertical="center" wrapText="1"/>
    </xf>
    <xf numFmtId="1" fontId="8" fillId="0" borderId="2" xfId="0" applyNumberFormat="1" applyFont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9" fillId="21" borderId="2" xfId="0" applyNumberFormat="1" applyFont="1" applyFill="1" applyBorder="1" applyAlignment="1">
      <alignment horizontal="center" vertical="center"/>
    </xf>
    <xf numFmtId="0" fontId="8" fillId="21" borderId="2" xfId="0" applyFont="1" applyFill="1" applyBorder="1" applyAlignment="1">
      <alignment horizontal="center" vertical="center"/>
    </xf>
    <xf numFmtId="0" fontId="0" fillId="0" borderId="21" xfId="0" applyBorder="1"/>
    <xf numFmtId="0" fontId="14" fillId="0" borderId="22" xfId="0" applyFont="1" applyBorder="1" applyAlignment="1">
      <alignment horizontal="center" vertical="center"/>
    </xf>
    <xf numFmtId="0" fontId="0" fillId="0" borderId="24" xfId="0" applyBorder="1"/>
    <xf numFmtId="0" fontId="14" fillId="0" borderId="25" xfId="0" applyFont="1" applyBorder="1" applyAlignment="1">
      <alignment horizontal="center" vertical="center"/>
    </xf>
    <xf numFmtId="0" fontId="5" fillId="2" borderId="21" xfId="0" applyFont="1" applyFill="1" applyBorder="1" applyAlignment="1">
      <alignment vertical="center" wrapText="1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4" fillId="4" borderId="4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 wrapText="1"/>
    </xf>
    <xf numFmtId="0" fontId="6" fillId="2" borderId="3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0" fillId="0" borderId="35" xfId="0" applyBorder="1" applyAlignment="1">
      <alignment wrapText="1"/>
    </xf>
    <xf numFmtId="0" fontId="0" fillId="0" borderId="37" xfId="0" applyBorder="1"/>
    <xf numFmtId="0" fontId="0" fillId="0" borderId="35" xfId="0" applyBorder="1"/>
    <xf numFmtId="0" fontId="14" fillId="2" borderId="35" xfId="0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/>
    <xf numFmtId="0" fontId="8" fillId="0" borderId="0" xfId="0" applyFont="1" applyBorder="1"/>
    <xf numFmtId="0" fontId="8" fillId="0" borderId="3" xfId="0" applyFont="1" applyBorder="1"/>
    <xf numFmtId="0" fontId="4" fillId="4" borderId="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4" fillId="0" borderId="2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8" borderId="5" xfId="0" applyFill="1" applyBorder="1" applyAlignment="1">
      <alignment wrapText="1"/>
    </xf>
    <xf numFmtId="0" fontId="0" fillId="8" borderId="24" xfId="0" applyFill="1" applyBorder="1" applyAlignment="1">
      <alignment wrapText="1"/>
    </xf>
    <xf numFmtId="0" fontId="2" fillId="0" borderId="31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3" fillId="22" borderId="14" xfId="0" applyFont="1" applyFill="1" applyBorder="1" applyAlignment="1">
      <alignment horizontal="center" vertical="center"/>
    </xf>
    <xf numFmtId="0" fontId="3" fillId="22" borderId="1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5" borderId="39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9" fillId="5" borderId="42" xfId="0" applyFont="1" applyFill="1" applyBorder="1" applyAlignment="1">
      <alignment horizontal="left" vertical="center"/>
    </xf>
    <xf numFmtId="0" fontId="9" fillId="5" borderId="25" xfId="0" applyFont="1" applyFill="1" applyBorder="1" applyAlignment="1">
      <alignment horizontal="left" vertic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9" fillId="7" borderId="39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0" fillId="19" borderId="2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 wrapText="1"/>
    </xf>
    <xf numFmtId="164" fontId="10" fillId="15" borderId="2" xfId="0" applyNumberFormat="1" applyFont="1" applyFill="1" applyBorder="1" applyAlignment="1">
      <alignment horizontal="center" vertical="center" wrapText="1"/>
    </xf>
    <xf numFmtId="0" fontId="11" fillId="14" borderId="2" xfId="0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 wrapText="1"/>
    </xf>
    <xf numFmtId="164" fontId="10" fillId="14" borderId="2" xfId="0" applyNumberFormat="1" applyFont="1" applyFill="1" applyBorder="1" applyAlignment="1">
      <alignment horizontal="center" vertical="center" wrapText="1"/>
    </xf>
    <xf numFmtId="0" fontId="11" fillId="16" borderId="2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164" fontId="10" fillId="16" borderId="2" xfId="0" applyNumberFormat="1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0" fontId="10" fillId="17" borderId="2" xfId="0" applyFont="1" applyFill="1" applyBorder="1" applyAlignment="1">
      <alignment horizontal="center" vertical="center" wrapText="1"/>
    </xf>
    <xf numFmtId="164" fontId="10" fillId="18" borderId="2" xfId="0" applyNumberFormat="1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164" fontId="10" fillId="13" borderId="2" xfId="0" applyNumberFormat="1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164" fontId="10" fillId="10" borderId="2" xfId="0" applyNumberFormat="1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164" fontId="10" fillId="11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164" fontId="10" fillId="9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19" borderId="5" xfId="0" applyFont="1" applyFill="1" applyBorder="1" applyAlignment="1">
      <alignment horizontal="center" vertical="center" wrapText="1"/>
    </xf>
    <xf numFmtId="0" fontId="10" fillId="19" borderId="9" xfId="0" applyFont="1" applyFill="1" applyBorder="1" applyAlignment="1">
      <alignment horizontal="center" vertical="center" wrapText="1"/>
    </xf>
    <xf numFmtId="0" fontId="10" fillId="19" borderId="10" xfId="0" applyFont="1" applyFill="1" applyBorder="1" applyAlignment="1">
      <alignment horizontal="center" vertical="center" wrapText="1"/>
    </xf>
    <xf numFmtId="164" fontId="11" fillId="5" borderId="2" xfId="0" applyNumberFormat="1" applyFont="1" applyFill="1" applyBorder="1" applyAlignment="1">
      <alignment horizontal="center" vertical="center" wrapText="1"/>
    </xf>
    <xf numFmtId="164" fontId="11" fillId="9" borderId="2" xfId="0" applyNumberFormat="1" applyFont="1" applyFill="1" applyBorder="1" applyAlignment="1">
      <alignment horizontal="center" vertical="center" wrapText="1"/>
    </xf>
    <xf numFmtId="164" fontId="11" fillId="10" borderId="2" xfId="0" applyNumberFormat="1" applyFont="1" applyFill="1" applyBorder="1" applyAlignment="1">
      <alignment horizontal="center" vertical="center" wrapText="1"/>
    </xf>
    <xf numFmtId="164" fontId="11" fillId="11" borderId="2" xfId="0" applyNumberFormat="1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 applyProtection="1">
      <alignment horizontal="center" vertical="center" wrapText="1"/>
      <protection locked="0"/>
    </xf>
    <xf numFmtId="0" fontId="9" fillId="20" borderId="2" xfId="0" applyFont="1" applyFill="1" applyBorder="1" applyAlignment="1">
      <alignment horizontal="center"/>
    </xf>
    <xf numFmtId="0" fontId="9" fillId="21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ED955-745B-42C6-BE72-9D4A788ADD31}">
  <sheetPr>
    <tabColor rgb="FFFFC000"/>
  </sheetPr>
  <dimension ref="B1:P37"/>
  <sheetViews>
    <sheetView tabSelected="1" zoomScale="70" zoomScaleNormal="70" workbookViewId="0">
      <selection activeCell="D12" sqref="D12:D37"/>
    </sheetView>
  </sheetViews>
  <sheetFormatPr baseColWidth="10" defaultRowHeight="15" x14ac:dyDescent="0.25"/>
  <cols>
    <col min="2" max="2" width="41.5703125" customWidth="1"/>
    <col min="3" max="3" width="78.5703125" customWidth="1"/>
    <col min="4" max="4" width="71.42578125" customWidth="1"/>
    <col min="5" max="5" width="13.42578125" customWidth="1"/>
    <col min="6" max="15" width="19" style="2" customWidth="1"/>
    <col min="16" max="16" width="42.42578125" customWidth="1"/>
  </cols>
  <sheetData>
    <row r="1" spans="2:16" ht="15.75" thickBot="1" x14ac:dyDescent="0.3"/>
    <row r="2" spans="2:16" x14ac:dyDescent="0.25">
      <c r="B2" s="131" t="s">
        <v>528</v>
      </c>
      <c r="C2" s="132"/>
      <c r="D2" s="81"/>
      <c r="E2" s="81"/>
    </row>
    <row r="3" spans="2:16" x14ac:dyDescent="0.25">
      <c r="B3" s="124"/>
      <c r="C3" s="126" t="s">
        <v>527</v>
      </c>
      <c r="D3" s="81"/>
      <c r="E3" s="81"/>
    </row>
    <row r="4" spans="2:16" x14ac:dyDescent="0.25">
      <c r="B4" s="125"/>
      <c r="C4" s="127"/>
      <c r="D4" s="81"/>
      <c r="E4" s="81"/>
    </row>
    <row r="5" spans="2:16" x14ac:dyDescent="0.25">
      <c r="B5" s="128"/>
      <c r="C5" s="126" t="s">
        <v>534</v>
      </c>
      <c r="D5" s="81"/>
      <c r="E5" s="81"/>
    </row>
    <row r="6" spans="2:16" ht="15.75" thickBot="1" x14ac:dyDescent="0.3">
      <c r="B6" s="129"/>
      <c r="C6" s="130"/>
      <c r="D6" s="81"/>
      <c r="E6" s="81"/>
    </row>
    <row r="8" spans="2:16" x14ac:dyDescent="0.25">
      <c r="B8" s="120" t="s">
        <v>529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</row>
    <row r="9" spans="2:16" x14ac:dyDescent="0.25">
      <c r="B9" s="12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</row>
    <row r="10" spans="2:16" ht="15.75" thickBot="1" x14ac:dyDescent="0.3">
      <c r="B10" s="120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</row>
    <row r="11" spans="2:16" ht="15.75" thickBot="1" x14ac:dyDescent="0.3">
      <c r="B11" s="78" t="s">
        <v>30</v>
      </c>
      <c r="C11" s="79" t="s">
        <v>12</v>
      </c>
      <c r="D11" s="103" t="s">
        <v>531</v>
      </c>
      <c r="E11" s="108" t="s">
        <v>532</v>
      </c>
      <c r="F11" s="82" t="s">
        <v>31</v>
      </c>
      <c r="G11" s="3" t="s">
        <v>32</v>
      </c>
      <c r="H11" s="3" t="s">
        <v>33</v>
      </c>
      <c r="I11" s="3" t="s">
        <v>34</v>
      </c>
      <c r="J11" s="3" t="s">
        <v>35</v>
      </c>
      <c r="K11" s="3" t="s">
        <v>36</v>
      </c>
      <c r="L11" s="3" t="s">
        <v>37</v>
      </c>
      <c r="M11" s="3" t="s">
        <v>38</v>
      </c>
      <c r="N11" s="3" t="s">
        <v>39</v>
      </c>
      <c r="O11" s="109" t="s">
        <v>40</v>
      </c>
      <c r="P11" s="116" t="s">
        <v>533</v>
      </c>
    </row>
    <row r="12" spans="2:16" ht="27" customHeight="1" thickBot="1" x14ac:dyDescent="0.3">
      <c r="B12" s="133" t="s">
        <v>0</v>
      </c>
      <c r="C12" s="80" t="s">
        <v>1</v>
      </c>
      <c r="D12" s="104"/>
      <c r="E12" s="92"/>
      <c r="F12" s="83"/>
      <c r="G12" s="76"/>
      <c r="H12" s="76"/>
      <c r="I12" s="76"/>
      <c r="J12" s="76"/>
      <c r="K12" s="76"/>
      <c r="L12" s="76"/>
      <c r="M12" s="76"/>
      <c r="N12" s="76"/>
      <c r="O12" s="110"/>
      <c r="P12" s="91"/>
    </row>
    <row r="13" spans="2:16" ht="27" customHeight="1" thickBot="1" x14ac:dyDescent="0.3">
      <c r="B13" s="134"/>
      <c r="C13" s="7" t="s">
        <v>2</v>
      </c>
      <c r="D13" s="104"/>
      <c r="E13" s="92"/>
      <c r="F13" s="84"/>
      <c r="G13" s="1"/>
      <c r="H13" s="1"/>
      <c r="I13" s="1"/>
      <c r="J13" s="1"/>
      <c r="K13" s="1"/>
      <c r="L13" s="1"/>
      <c r="M13" s="1"/>
      <c r="N13" s="1"/>
      <c r="O13" s="111"/>
      <c r="P13" s="91"/>
    </row>
    <row r="14" spans="2:16" ht="62.25" customHeight="1" thickBot="1" x14ac:dyDescent="0.3">
      <c r="B14" s="134"/>
      <c r="C14" s="7" t="s">
        <v>3</v>
      </c>
      <c r="D14" s="105"/>
      <c r="E14" s="92"/>
      <c r="F14" s="84"/>
      <c r="G14" s="1"/>
      <c r="H14" s="1"/>
      <c r="I14" s="1"/>
      <c r="J14" s="1"/>
      <c r="K14" s="1"/>
      <c r="L14" s="1"/>
      <c r="M14" s="1"/>
      <c r="N14" s="1"/>
      <c r="O14" s="111"/>
      <c r="P14" s="91"/>
    </row>
    <row r="15" spans="2:16" ht="27" customHeight="1" thickBot="1" x14ac:dyDescent="0.3">
      <c r="B15" s="134"/>
      <c r="C15" s="7" t="s">
        <v>4</v>
      </c>
      <c r="D15" s="105"/>
      <c r="E15" s="92"/>
      <c r="F15" s="84"/>
      <c r="G15" s="1"/>
      <c r="H15" s="1"/>
      <c r="I15" s="1"/>
      <c r="J15" s="1"/>
      <c r="K15" s="1"/>
      <c r="L15" s="1"/>
      <c r="M15" s="1"/>
      <c r="N15" s="1"/>
      <c r="O15" s="111"/>
      <c r="P15" s="91"/>
    </row>
    <row r="16" spans="2:16" ht="45" customHeight="1" thickBot="1" x14ac:dyDescent="0.3">
      <c r="B16" s="134"/>
      <c r="C16" s="7" t="s">
        <v>5</v>
      </c>
      <c r="D16" s="105"/>
      <c r="E16" s="92"/>
      <c r="F16" s="84"/>
      <c r="G16" s="1"/>
      <c r="H16" s="1"/>
      <c r="I16" s="1"/>
      <c r="J16" s="1"/>
      <c r="K16" s="1"/>
      <c r="L16" s="1"/>
      <c r="M16" s="1"/>
      <c r="N16" s="1"/>
      <c r="O16" s="111"/>
      <c r="P16" s="91"/>
    </row>
    <row r="17" spans="2:16" ht="45.75" customHeight="1" thickBot="1" x14ac:dyDescent="0.3">
      <c r="B17" s="134"/>
      <c r="C17" s="7" t="s">
        <v>6</v>
      </c>
      <c r="D17" s="105"/>
      <c r="E17" s="92"/>
      <c r="F17" s="84"/>
      <c r="G17" s="1"/>
      <c r="H17" s="1"/>
      <c r="I17" s="1"/>
      <c r="J17" s="1"/>
      <c r="K17" s="1"/>
      <c r="L17" s="1"/>
      <c r="M17" s="1"/>
      <c r="N17" s="1"/>
      <c r="O17" s="111"/>
      <c r="P17" s="91"/>
    </row>
    <row r="18" spans="2:16" ht="27" customHeight="1" thickBot="1" x14ac:dyDescent="0.3">
      <c r="B18" s="134"/>
      <c r="C18" s="7" t="s">
        <v>7</v>
      </c>
      <c r="D18" s="105"/>
      <c r="E18" s="92"/>
      <c r="F18" s="84"/>
      <c r="G18" s="1"/>
      <c r="H18" s="1"/>
      <c r="I18" s="1"/>
      <c r="J18" s="1"/>
      <c r="K18" s="1"/>
      <c r="L18" s="1"/>
      <c r="M18" s="1"/>
      <c r="N18" s="1"/>
      <c r="O18" s="111"/>
      <c r="P18" s="91"/>
    </row>
    <row r="19" spans="2:16" ht="126.75" customHeight="1" thickBot="1" x14ac:dyDescent="0.3">
      <c r="B19" s="134"/>
      <c r="C19" s="8" t="s">
        <v>8</v>
      </c>
      <c r="D19" s="105"/>
      <c r="E19" s="92"/>
      <c r="F19" s="84"/>
      <c r="G19" s="1"/>
      <c r="H19" s="1"/>
      <c r="I19" s="1"/>
      <c r="J19" s="1"/>
      <c r="K19" s="1"/>
      <c r="L19" s="1"/>
      <c r="M19" s="1"/>
      <c r="N19" s="1"/>
      <c r="O19" s="111"/>
      <c r="P19" s="91"/>
    </row>
    <row r="20" spans="2:16" ht="27" customHeight="1" thickBot="1" x14ac:dyDescent="0.3">
      <c r="B20" s="134"/>
      <c r="C20" s="7" t="s">
        <v>9</v>
      </c>
      <c r="D20" s="105"/>
      <c r="E20" s="92"/>
      <c r="F20" s="84"/>
      <c r="G20" s="1"/>
      <c r="H20" s="1"/>
      <c r="I20" s="1"/>
      <c r="J20" s="1"/>
      <c r="K20" s="1"/>
      <c r="L20" s="1"/>
      <c r="M20" s="1"/>
      <c r="N20" s="1"/>
      <c r="O20" s="111"/>
      <c r="P20" s="91"/>
    </row>
    <row r="21" spans="2:16" ht="27" customHeight="1" thickBot="1" x14ac:dyDescent="0.3">
      <c r="B21" s="134"/>
      <c r="C21" s="7" t="s">
        <v>10</v>
      </c>
      <c r="D21" s="105"/>
      <c r="E21" s="92"/>
      <c r="F21" s="84"/>
      <c r="G21" s="1"/>
      <c r="H21" s="1"/>
      <c r="I21" s="1"/>
      <c r="J21" s="1"/>
      <c r="K21" s="1"/>
      <c r="L21" s="1"/>
      <c r="M21" s="1"/>
      <c r="N21" s="1"/>
      <c r="O21" s="111"/>
      <c r="P21" s="91"/>
    </row>
    <row r="22" spans="2:16" ht="27" customHeight="1" thickBot="1" x14ac:dyDescent="0.3">
      <c r="B22" s="134"/>
      <c r="C22" s="7" t="s">
        <v>11</v>
      </c>
      <c r="D22" s="105"/>
      <c r="E22" s="92"/>
      <c r="F22" s="84"/>
      <c r="G22" s="1"/>
      <c r="H22" s="1"/>
      <c r="I22" s="1"/>
      <c r="J22" s="1"/>
      <c r="K22" s="1"/>
      <c r="L22" s="1"/>
      <c r="M22" s="1"/>
      <c r="N22" s="1"/>
      <c r="O22" s="111"/>
      <c r="P22" s="91"/>
    </row>
    <row r="23" spans="2:16" ht="27" customHeight="1" x14ac:dyDescent="0.25">
      <c r="B23" s="134"/>
      <c r="C23" s="4" t="s">
        <v>13</v>
      </c>
      <c r="D23" s="105"/>
      <c r="E23" s="92"/>
      <c r="F23" s="84"/>
      <c r="G23" s="1"/>
      <c r="H23" s="1"/>
      <c r="I23" s="1"/>
      <c r="J23" s="1"/>
      <c r="K23" s="1"/>
      <c r="L23" s="1"/>
      <c r="M23" s="1"/>
      <c r="N23" s="1"/>
      <c r="O23" s="111"/>
      <c r="P23" s="91"/>
    </row>
    <row r="24" spans="2:16" ht="27" customHeight="1" x14ac:dyDescent="0.25">
      <c r="B24" s="134"/>
      <c r="C24" s="9" t="s">
        <v>14</v>
      </c>
      <c r="D24" s="105"/>
      <c r="E24" s="92"/>
      <c r="F24" s="84"/>
      <c r="G24" s="1"/>
      <c r="H24" s="1"/>
      <c r="I24" s="1"/>
      <c r="J24" s="1"/>
      <c r="K24" s="1"/>
      <c r="L24" s="1"/>
      <c r="M24" s="1"/>
      <c r="N24" s="1"/>
      <c r="O24" s="111"/>
      <c r="P24" s="91"/>
    </row>
    <row r="25" spans="2:16" ht="27" customHeight="1" thickBot="1" x14ac:dyDescent="0.3">
      <c r="B25" s="135"/>
      <c r="C25" s="7" t="s">
        <v>28</v>
      </c>
      <c r="D25" s="105"/>
      <c r="E25" s="92"/>
      <c r="F25" s="119" t="s">
        <v>530</v>
      </c>
      <c r="G25" s="119"/>
      <c r="H25" s="119"/>
      <c r="I25" s="119"/>
      <c r="J25" s="119"/>
      <c r="K25" s="119"/>
      <c r="L25" s="119"/>
      <c r="M25" s="119"/>
      <c r="N25" s="119"/>
      <c r="O25" s="119"/>
      <c r="P25" s="91"/>
    </row>
    <row r="26" spans="2:16" x14ac:dyDescent="0.25">
      <c r="B26" s="133" t="s">
        <v>29</v>
      </c>
      <c r="C26" s="75" t="s">
        <v>15</v>
      </c>
      <c r="D26" s="105"/>
      <c r="E26" s="92"/>
      <c r="F26" s="83"/>
      <c r="G26" s="76"/>
      <c r="H26" s="76"/>
      <c r="I26" s="76"/>
      <c r="J26" s="76"/>
      <c r="K26" s="76"/>
      <c r="L26" s="76"/>
      <c r="M26" s="76"/>
      <c r="N26" s="76"/>
      <c r="O26" s="110"/>
      <c r="P26" s="91"/>
    </row>
    <row r="27" spans="2:16" ht="31.5" customHeight="1" x14ac:dyDescent="0.25">
      <c r="B27" s="134"/>
      <c r="C27" s="9" t="s">
        <v>16</v>
      </c>
      <c r="D27" s="122"/>
      <c r="E27" s="92"/>
      <c r="F27" s="84"/>
      <c r="G27" s="1"/>
      <c r="H27" s="1"/>
      <c r="I27" s="1"/>
      <c r="J27" s="1"/>
      <c r="K27" s="1"/>
      <c r="L27" s="1"/>
      <c r="M27" s="1"/>
      <c r="N27" s="1"/>
      <c r="O27" s="111"/>
      <c r="P27" s="91"/>
    </row>
    <row r="28" spans="2:16" ht="31.5" customHeight="1" x14ac:dyDescent="0.25">
      <c r="B28" s="134"/>
      <c r="C28" s="9" t="s">
        <v>17</v>
      </c>
      <c r="D28" s="123"/>
      <c r="E28" s="92"/>
      <c r="F28" s="84"/>
      <c r="G28" s="1"/>
      <c r="H28" s="1"/>
      <c r="I28" s="1"/>
      <c r="J28" s="1"/>
      <c r="K28" s="1"/>
      <c r="L28" s="1"/>
      <c r="M28" s="1"/>
      <c r="N28" s="1"/>
      <c r="O28" s="111"/>
      <c r="P28" s="91"/>
    </row>
    <row r="29" spans="2:16" ht="134.25" customHeight="1" x14ac:dyDescent="0.25">
      <c r="B29" s="134"/>
      <c r="C29" s="9" t="s">
        <v>18</v>
      </c>
      <c r="D29" s="105"/>
      <c r="E29" s="92"/>
      <c r="F29" s="84"/>
      <c r="G29" s="1"/>
      <c r="H29" s="1"/>
      <c r="I29" s="1"/>
      <c r="J29" s="1"/>
      <c r="K29" s="1"/>
      <c r="L29" s="1"/>
      <c r="M29" s="1"/>
      <c r="N29" s="1"/>
      <c r="O29" s="111"/>
      <c r="P29" s="91"/>
    </row>
    <row r="30" spans="2:16" ht="31.5" customHeight="1" x14ac:dyDescent="0.25">
      <c r="B30" s="134"/>
      <c r="C30" s="9" t="s">
        <v>19</v>
      </c>
      <c r="D30" s="105"/>
      <c r="E30" s="92"/>
      <c r="F30" s="84"/>
      <c r="G30" s="1"/>
      <c r="H30" s="1"/>
      <c r="I30" s="1"/>
      <c r="J30" s="1"/>
      <c r="K30" s="1"/>
      <c r="L30" s="1"/>
      <c r="M30" s="1"/>
      <c r="N30" s="1"/>
      <c r="O30" s="111"/>
      <c r="P30" s="91"/>
    </row>
    <row r="31" spans="2:16" ht="31.5" customHeight="1" x14ac:dyDescent="0.25">
      <c r="B31" s="134"/>
      <c r="C31" s="9" t="s">
        <v>20</v>
      </c>
      <c r="D31" s="105"/>
      <c r="E31" s="92"/>
      <c r="F31" s="84"/>
      <c r="G31" s="1"/>
      <c r="H31" s="1"/>
      <c r="I31" s="1"/>
      <c r="J31" s="1"/>
      <c r="K31" s="1"/>
      <c r="L31" s="1"/>
      <c r="M31" s="1"/>
      <c r="N31" s="1"/>
      <c r="O31" s="111"/>
      <c r="P31" s="91"/>
    </row>
    <row r="32" spans="2:16" ht="31.5" customHeight="1" x14ac:dyDescent="0.25">
      <c r="B32" s="134"/>
      <c r="C32" s="9" t="s">
        <v>21</v>
      </c>
      <c r="D32" s="105"/>
      <c r="E32" s="92"/>
      <c r="F32" s="84"/>
      <c r="G32" s="1"/>
      <c r="H32" s="1"/>
      <c r="I32" s="1"/>
      <c r="J32" s="1"/>
      <c r="K32" s="1"/>
      <c r="L32" s="1"/>
      <c r="M32" s="1"/>
      <c r="N32" s="1"/>
      <c r="O32" s="111"/>
      <c r="P32" s="91"/>
    </row>
    <row r="33" spans="2:16" ht="31.5" customHeight="1" x14ac:dyDescent="0.25">
      <c r="B33" s="134"/>
      <c r="C33" s="9" t="s">
        <v>22</v>
      </c>
      <c r="D33" s="105"/>
      <c r="E33" s="92"/>
      <c r="F33" s="84"/>
      <c r="G33" s="1"/>
      <c r="H33" s="1"/>
      <c r="I33" s="1"/>
      <c r="J33" s="1"/>
      <c r="K33" s="1"/>
      <c r="L33" s="1"/>
      <c r="M33" s="1"/>
      <c r="N33" s="1"/>
      <c r="O33" s="111"/>
      <c r="P33" s="91"/>
    </row>
    <row r="34" spans="2:16" s="6" customFormat="1" ht="45" customHeight="1" x14ac:dyDescent="0.25">
      <c r="B34" s="134"/>
      <c r="C34" s="117" t="s">
        <v>23</v>
      </c>
      <c r="D34" s="106"/>
      <c r="E34" s="93"/>
      <c r="F34" s="85"/>
      <c r="G34" s="5"/>
      <c r="H34" s="5"/>
      <c r="I34" s="5"/>
      <c r="J34" s="5"/>
      <c r="K34" s="5"/>
      <c r="L34" s="5"/>
      <c r="M34" s="5"/>
      <c r="N34" s="5"/>
      <c r="O34" s="112"/>
      <c r="P34" s="89"/>
    </row>
    <row r="35" spans="2:16" s="6" customFormat="1" ht="45" customHeight="1" thickBot="1" x14ac:dyDescent="0.3">
      <c r="B35" s="135"/>
      <c r="C35" s="118" t="s">
        <v>24</v>
      </c>
      <c r="D35" s="106"/>
      <c r="E35" s="93"/>
      <c r="F35" s="86"/>
      <c r="G35" s="77"/>
      <c r="H35" s="77"/>
      <c r="I35" s="77"/>
      <c r="J35" s="77"/>
      <c r="K35" s="77"/>
      <c r="L35" s="77"/>
      <c r="M35" s="77"/>
      <c r="N35" s="77"/>
      <c r="O35" s="113"/>
      <c r="P35" s="89"/>
    </row>
    <row r="36" spans="2:16" ht="57" customHeight="1" x14ac:dyDescent="0.25">
      <c r="B36" s="133" t="s">
        <v>27</v>
      </c>
      <c r="C36" s="71" t="s">
        <v>25</v>
      </c>
      <c r="D36" s="106"/>
      <c r="E36" s="94"/>
      <c r="F36" s="87" t="s">
        <v>59</v>
      </c>
      <c r="G36" s="72" t="s">
        <v>59</v>
      </c>
      <c r="H36" s="72" t="s">
        <v>59</v>
      </c>
      <c r="I36" s="72" t="s">
        <v>59</v>
      </c>
      <c r="J36" s="72" t="s">
        <v>59</v>
      </c>
      <c r="K36" s="72" t="s">
        <v>59</v>
      </c>
      <c r="L36" s="72" t="s">
        <v>59</v>
      </c>
      <c r="M36" s="72" t="s">
        <v>59</v>
      </c>
      <c r="N36" s="72" t="s">
        <v>59</v>
      </c>
      <c r="O36" s="114" t="s">
        <v>59</v>
      </c>
      <c r="P36" s="91"/>
    </row>
    <row r="37" spans="2:16" ht="32.25" customHeight="1" thickBot="1" x14ac:dyDescent="0.3">
      <c r="B37" s="135"/>
      <c r="C37" s="73" t="s">
        <v>26</v>
      </c>
      <c r="D37" s="107"/>
      <c r="E37" s="95"/>
      <c r="F37" s="88" t="s">
        <v>59</v>
      </c>
      <c r="G37" s="74" t="s">
        <v>59</v>
      </c>
      <c r="H37" s="74" t="s">
        <v>59</v>
      </c>
      <c r="I37" s="74" t="s">
        <v>59</v>
      </c>
      <c r="J37" s="74" t="s">
        <v>59</v>
      </c>
      <c r="K37" s="74" t="s">
        <v>59</v>
      </c>
      <c r="L37" s="74" t="s">
        <v>59</v>
      </c>
      <c r="M37" s="74" t="s">
        <v>59</v>
      </c>
      <c r="N37" s="74" t="s">
        <v>59</v>
      </c>
      <c r="O37" s="115" t="s">
        <v>59</v>
      </c>
      <c r="P37" s="90"/>
    </row>
  </sheetData>
  <mergeCells count="11">
    <mergeCell ref="B2:C2"/>
    <mergeCell ref="B26:B35"/>
    <mergeCell ref="B36:B37"/>
    <mergeCell ref="B12:B25"/>
    <mergeCell ref="F25:O25"/>
    <mergeCell ref="B8:P10"/>
    <mergeCell ref="D27:D28"/>
    <mergeCell ref="B3:B4"/>
    <mergeCell ref="C3:C4"/>
    <mergeCell ref="B5:B6"/>
    <mergeCell ref="C5:C6"/>
  </mergeCells>
  <phoneticPr fontId="7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3BD5C-84DA-4157-97DA-9F48D213D54D}">
  <sheetPr>
    <tabColor rgb="FF002060"/>
  </sheetPr>
  <dimension ref="B1:K21"/>
  <sheetViews>
    <sheetView showGridLines="0" topLeftCell="A7" zoomScaleNormal="100" workbookViewId="0">
      <selection activeCell="E9" sqref="E9:H9"/>
    </sheetView>
  </sheetViews>
  <sheetFormatPr baseColWidth="10" defaultRowHeight="15" x14ac:dyDescent="0.2"/>
  <cols>
    <col min="1" max="1" width="5.140625" style="10" customWidth="1"/>
    <col min="2" max="2" width="14.140625" style="10" customWidth="1"/>
    <col min="3" max="3" width="11.42578125" style="10"/>
    <col min="4" max="4" width="22.85546875" style="10" customWidth="1"/>
    <col min="5" max="5" width="18.5703125" style="10" customWidth="1"/>
    <col min="6" max="6" width="9.140625" style="10" customWidth="1"/>
    <col min="7" max="8" width="5" style="10" customWidth="1"/>
    <col min="9" max="9" width="5.85546875" style="10" customWidth="1"/>
    <col min="10" max="10" width="5.42578125" style="10" customWidth="1"/>
    <col min="11" max="11" width="7.5703125" style="10" customWidth="1"/>
    <col min="12" max="12" width="8.42578125" style="10" customWidth="1"/>
    <col min="13" max="13" width="10.7109375" style="10" customWidth="1"/>
    <col min="14" max="14" width="10.5703125" style="10" customWidth="1"/>
    <col min="15" max="15" width="9.85546875" style="10" customWidth="1"/>
    <col min="16" max="16" width="15.140625" style="10" customWidth="1"/>
    <col min="17" max="16384" width="11.42578125" style="10"/>
  </cols>
  <sheetData>
    <row r="1" spans="2:11" ht="67.5" customHeight="1" thickBot="1" x14ac:dyDescent="0.25"/>
    <row r="2" spans="2:11" ht="15.75" x14ac:dyDescent="0.2">
      <c r="B2" s="147" t="s">
        <v>41</v>
      </c>
      <c r="C2" s="148"/>
      <c r="D2" s="148"/>
      <c r="E2" s="148"/>
      <c r="F2" s="148"/>
      <c r="G2" s="148"/>
      <c r="H2" s="148"/>
      <c r="I2" s="148"/>
      <c r="J2" s="148"/>
      <c r="K2" s="149"/>
    </row>
    <row r="3" spans="2:11" ht="15.75" x14ac:dyDescent="0.2">
      <c r="B3" s="150" t="s">
        <v>42</v>
      </c>
      <c r="C3" s="151"/>
      <c r="D3" s="151"/>
      <c r="E3" s="151"/>
      <c r="F3" s="151"/>
      <c r="G3" s="151"/>
      <c r="H3" s="151"/>
      <c r="I3" s="151"/>
      <c r="J3" s="151"/>
      <c r="K3" s="152"/>
    </row>
    <row r="4" spans="2:11" ht="27.75" customHeight="1" thickBot="1" x14ac:dyDescent="0.25">
      <c r="B4" s="153" t="s">
        <v>43</v>
      </c>
      <c r="C4" s="154"/>
      <c r="D4" s="155"/>
      <c r="E4" s="156"/>
      <c r="F4" s="156"/>
      <c r="G4" s="156"/>
      <c r="H4" s="156"/>
      <c r="I4" s="156"/>
      <c r="J4" s="156"/>
      <c r="K4" s="157"/>
    </row>
    <row r="5" spans="2:11" ht="27.75" customHeight="1" thickTop="1" x14ac:dyDescent="0.2">
      <c r="B5" s="96"/>
      <c r="C5" s="97"/>
      <c r="D5" s="97"/>
      <c r="E5" s="97"/>
      <c r="F5" s="97"/>
      <c r="G5" s="97"/>
      <c r="H5" s="98"/>
      <c r="I5" s="98"/>
      <c r="J5" s="98"/>
      <c r="K5" s="99"/>
    </row>
    <row r="6" spans="2:11" ht="15.75" x14ac:dyDescent="0.2">
      <c r="B6" s="136" t="s">
        <v>44</v>
      </c>
      <c r="C6" s="137"/>
      <c r="D6" s="137"/>
      <c r="E6" s="138"/>
      <c r="F6" s="138"/>
      <c r="G6" s="138"/>
      <c r="H6" s="138"/>
      <c r="I6" s="98"/>
      <c r="J6" s="98"/>
      <c r="K6" s="99"/>
    </row>
    <row r="7" spans="2:11" ht="15.75" x14ac:dyDescent="0.2">
      <c r="B7" s="136" t="s">
        <v>45</v>
      </c>
      <c r="C7" s="137"/>
      <c r="D7" s="137"/>
      <c r="E7" s="138"/>
      <c r="F7" s="138"/>
      <c r="G7" s="138"/>
      <c r="H7" s="138"/>
      <c r="I7" s="98"/>
      <c r="J7" s="98"/>
      <c r="K7" s="99"/>
    </row>
    <row r="8" spans="2:11" ht="15.75" x14ac:dyDescent="0.2">
      <c r="B8" s="136" t="s">
        <v>46</v>
      </c>
      <c r="C8" s="137"/>
      <c r="D8" s="137"/>
      <c r="E8" s="138"/>
      <c r="F8" s="138"/>
      <c r="G8" s="138"/>
      <c r="H8" s="138"/>
      <c r="I8" s="98"/>
      <c r="J8" s="98"/>
      <c r="K8" s="99"/>
    </row>
    <row r="9" spans="2:11" ht="15.75" x14ac:dyDescent="0.2">
      <c r="B9" s="136" t="s">
        <v>47</v>
      </c>
      <c r="C9" s="137"/>
      <c r="D9" s="137"/>
      <c r="E9" s="138"/>
      <c r="F9" s="138"/>
      <c r="G9" s="138"/>
      <c r="H9" s="138"/>
      <c r="I9" s="98"/>
      <c r="J9" s="98"/>
      <c r="K9" s="99"/>
    </row>
    <row r="10" spans="2:11" ht="15.75" x14ac:dyDescent="0.2">
      <c r="B10" s="136" t="s">
        <v>48</v>
      </c>
      <c r="C10" s="137"/>
      <c r="D10" s="137"/>
      <c r="E10" s="138"/>
      <c r="F10" s="138"/>
      <c r="G10" s="138"/>
      <c r="H10" s="138"/>
      <c r="I10" s="98"/>
      <c r="J10" s="98"/>
      <c r="K10" s="99"/>
    </row>
    <row r="11" spans="2:11" x14ac:dyDescent="0.2">
      <c r="B11" s="100"/>
      <c r="C11" s="101"/>
      <c r="D11" s="101"/>
      <c r="E11" s="101"/>
      <c r="F11" s="101"/>
      <c r="G11" s="101"/>
      <c r="H11" s="101"/>
      <c r="I11" s="101"/>
      <c r="J11" s="101"/>
      <c r="K11" s="102"/>
    </row>
    <row r="12" spans="2:11" ht="15.75" x14ac:dyDescent="0.2">
      <c r="B12" s="144" t="s">
        <v>49</v>
      </c>
      <c r="C12" s="145"/>
      <c r="D12" s="145"/>
      <c r="E12" s="145"/>
      <c r="F12" s="145"/>
      <c r="G12" s="145"/>
      <c r="H12" s="145"/>
      <c r="I12" s="145"/>
      <c r="J12" s="145"/>
      <c r="K12" s="146"/>
    </row>
    <row r="13" spans="2:11" x14ac:dyDescent="0.2">
      <c r="B13" s="100"/>
      <c r="C13" s="101"/>
      <c r="D13" s="101"/>
      <c r="E13" s="101"/>
      <c r="F13" s="101"/>
      <c r="G13" s="101"/>
      <c r="H13" s="101"/>
      <c r="I13" s="101"/>
      <c r="J13" s="101"/>
      <c r="K13" s="102"/>
    </row>
    <row r="14" spans="2:11" ht="15.75" x14ac:dyDescent="0.2">
      <c r="B14" s="136" t="s">
        <v>50</v>
      </c>
      <c r="C14" s="137"/>
      <c r="D14" s="137"/>
      <c r="E14" s="138"/>
      <c r="F14" s="138"/>
      <c r="G14" s="138"/>
      <c r="H14" s="138"/>
      <c r="I14" s="138"/>
      <c r="J14" s="138"/>
      <c r="K14" s="139"/>
    </row>
    <row r="15" spans="2:11" ht="15.75" x14ac:dyDescent="0.2">
      <c r="B15" s="136" t="s">
        <v>51</v>
      </c>
      <c r="C15" s="137"/>
      <c r="D15" s="137"/>
      <c r="E15" s="138"/>
      <c r="F15" s="138"/>
      <c r="G15" s="138"/>
      <c r="H15" s="138"/>
      <c r="I15" s="138"/>
      <c r="J15" s="138"/>
      <c r="K15" s="139"/>
    </row>
    <row r="16" spans="2:11" ht="15.75" x14ac:dyDescent="0.2">
      <c r="B16" s="136" t="s">
        <v>52</v>
      </c>
      <c r="C16" s="137"/>
      <c r="D16" s="137"/>
      <c r="E16" s="138"/>
      <c r="F16" s="138"/>
      <c r="G16" s="138"/>
      <c r="H16" s="138"/>
      <c r="I16" s="138"/>
      <c r="J16" s="138"/>
      <c r="K16" s="139"/>
    </row>
    <row r="17" spans="2:11" ht="15.75" x14ac:dyDescent="0.2">
      <c r="B17" s="136" t="s">
        <v>53</v>
      </c>
      <c r="C17" s="137"/>
      <c r="D17" s="137"/>
      <c r="E17" s="138"/>
      <c r="F17" s="138"/>
      <c r="G17" s="138"/>
      <c r="H17" s="138"/>
      <c r="I17" s="138"/>
      <c r="J17" s="138"/>
      <c r="K17" s="139"/>
    </row>
    <row r="18" spans="2:11" ht="15.75" x14ac:dyDescent="0.2">
      <c r="B18" s="136" t="s">
        <v>54</v>
      </c>
      <c r="C18" s="137"/>
      <c r="D18" s="137"/>
      <c r="E18" s="138"/>
      <c r="F18" s="138"/>
      <c r="G18" s="138"/>
      <c r="H18" s="138"/>
      <c r="I18" s="138"/>
      <c r="J18" s="138"/>
      <c r="K18" s="139"/>
    </row>
    <row r="19" spans="2:11" ht="15.75" x14ac:dyDescent="0.2">
      <c r="B19" s="136" t="s">
        <v>55</v>
      </c>
      <c r="C19" s="137"/>
      <c r="D19" s="137"/>
      <c r="E19" s="138"/>
      <c r="F19" s="138"/>
      <c r="G19" s="138"/>
      <c r="H19" s="138"/>
      <c r="I19" s="138"/>
      <c r="J19" s="138"/>
      <c r="K19" s="139"/>
    </row>
    <row r="20" spans="2:11" ht="15.75" x14ac:dyDescent="0.2">
      <c r="B20" s="136" t="s">
        <v>56</v>
      </c>
      <c r="C20" s="137"/>
      <c r="D20" s="137"/>
      <c r="E20" s="138"/>
      <c r="F20" s="138"/>
      <c r="G20" s="138"/>
      <c r="H20" s="138"/>
      <c r="I20" s="138"/>
      <c r="J20" s="138"/>
      <c r="K20" s="139"/>
    </row>
    <row r="21" spans="2:11" ht="16.5" thickBot="1" x14ac:dyDescent="0.25">
      <c r="B21" s="140" t="s">
        <v>57</v>
      </c>
      <c r="C21" s="141"/>
      <c r="D21" s="141"/>
      <c r="E21" s="142"/>
      <c r="F21" s="142"/>
      <c r="G21" s="142"/>
      <c r="H21" s="142"/>
      <c r="I21" s="142"/>
      <c r="J21" s="142"/>
      <c r="K21" s="143"/>
    </row>
  </sheetData>
  <mergeCells count="31">
    <mergeCell ref="B2:K2"/>
    <mergeCell ref="B3:K3"/>
    <mergeCell ref="B4:D4"/>
    <mergeCell ref="E4:K4"/>
    <mergeCell ref="B6:D6"/>
    <mergeCell ref="E6:H6"/>
    <mergeCell ref="B15:D15"/>
    <mergeCell ref="E15:K15"/>
    <mergeCell ref="B7:D7"/>
    <mergeCell ref="E7:H7"/>
    <mergeCell ref="B8:D8"/>
    <mergeCell ref="E8:H8"/>
    <mergeCell ref="B9:D9"/>
    <mergeCell ref="E9:H9"/>
    <mergeCell ref="B10:D10"/>
    <mergeCell ref="E10:H10"/>
    <mergeCell ref="B12:K12"/>
    <mergeCell ref="B14:D14"/>
    <mergeCell ref="E14:K14"/>
    <mergeCell ref="B16:D16"/>
    <mergeCell ref="E16:K16"/>
    <mergeCell ref="B17:D17"/>
    <mergeCell ref="E17:K17"/>
    <mergeCell ref="B18:D18"/>
    <mergeCell ref="E18:K18"/>
    <mergeCell ref="B19:D19"/>
    <mergeCell ref="E19:K19"/>
    <mergeCell ref="B20:D20"/>
    <mergeCell ref="E20:K20"/>
    <mergeCell ref="B21:D21"/>
    <mergeCell ref="E21:K21"/>
  </mergeCells>
  <printOptions horizontalCentered="1"/>
  <pageMargins left="0.19685039370078741" right="0.19685039370078741" top="0.19685039370078741" bottom="0.19685039370078741" header="0.31496062992125984" footer="0.31496062992125984"/>
  <pageSetup scale="83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A47A-F973-46C7-BBF9-364D1D019721}">
  <sheetPr>
    <tabColor rgb="FF002060"/>
    <pageSetUpPr fitToPage="1"/>
  </sheetPr>
  <dimension ref="A2:P59"/>
  <sheetViews>
    <sheetView showGridLines="0" zoomScaleNormal="100" workbookViewId="0">
      <pane xSplit="6" ySplit="5" topLeftCell="G42" activePane="bottomRight" state="frozen"/>
      <selection activeCell="N14" sqref="N14"/>
      <selection pane="topRight" activeCell="N14" sqref="N14"/>
      <selection pane="bottomLeft" activeCell="N14" sqref="N14"/>
      <selection pane="bottomRight" activeCell="G6" sqref="G6"/>
    </sheetView>
  </sheetViews>
  <sheetFormatPr baseColWidth="10" defaultRowHeight="12.75" x14ac:dyDescent="0.25"/>
  <cols>
    <col min="1" max="1" width="4.7109375" style="11" customWidth="1"/>
    <col min="2" max="3" width="15.7109375" style="11" customWidth="1"/>
    <col min="4" max="4" width="10.7109375" style="11" customWidth="1"/>
    <col min="5" max="5" width="20.7109375" style="13" customWidth="1"/>
    <col min="6" max="6" width="30.7109375" style="13" customWidth="1"/>
    <col min="7" max="12" width="7.7109375" style="13" customWidth="1"/>
    <col min="13" max="13" width="10.7109375" style="53" customWidth="1"/>
    <col min="14" max="15" width="10.7109375" style="54" customWidth="1"/>
    <col min="16" max="16" width="30.7109375" style="13" customWidth="1"/>
    <col min="17" max="16384" width="11.42578125" style="11"/>
  </cols>
  <sheetData>
    <row r="2" spans="1:16" x14ac:dyDescent="0.25">
      <c r="A2" s="186" t="s">
        <v>58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spans="1:16" x14ac:dyDescent="0.25">
      <c r="A3" s="12"/>
      <c r="B3" s="12"/>
      <c r="C3" s="12"/>
      <c r="D3" s="13"/>
      <c r="E3" s="12"/>
      <c r="F3" s="12"/>
      <c r="G3" s="12"/>
      <c r="H3" s="12"/>
      <c r="I3" s="12"/>
      <c r="J3" s="12"/>
      <c r="K3" s="14" t="s">
        <v>59</v>
      </c>
      <c r="L3" s="12"/>
      <c r="M3" s="15"/>
      <c r="N3" s="15"/>
      <c r="O3" s="15"/>
      <c r="P3" s="12"/>
    </row>
    <row r="4" spans="1:16" ht="25.5" x14ac:dyDescent="0.25">
      <c r="A4" s="16" t="s">
        <v>60</v>
      </c>
      <c r="B4" s="186" t="s">
        <v>61</v>
      </c>
      <c r="C4" s="186"/>
      <c r="D4" s="17"/>
      <c r="E4" s="16" t="s">
        <v>62</v>
      </c>
      <c r="F4" s="16" t="s">
        <v>63</v>
      </c>
      <c r="G4" s="187" t="s">
        <v>64</v>
      </c>
      <c r="H4" s="187"/>
      <c r="I4" s="187" t="s">
        <v>65</v>
      </c>
      <c r="J4" s="187"/>
      <c r="K4" s="187" t="s">
        <v>66</v>
      </c>
      <c r="L4" s="187"/>
      <c r="M4" s="18" t="s">
        <v>67</v>
      </c>
      <c r="N4" s="18" t="s">
        <v>68</v>
      </c>
      <c r="O4" s="18" t="s">
        <v>69</v>
      </c>
      <c r="P4" s="16" t="s">
        <v>70</v>
      </c>
    </row>
    <row r="5" spans="1:16" x14ac:dyDescent="0.25">
      <c r="A5" s="19"/>
      <c r="B5" s="188"/>
      <c r="C5" s="188"/>
      <c r="D5" s="20"/>
      <c r="E5" s="20"/>
      <c r="F5" s="20"/>
      <c r="G5" s="21" t="s">
        <v>71</v>
      </c>
      <c r="H5" s="21" t="s">
        <v>72</v>
      </c>
      <c r="I5" s="21" t="s">
        <v>71</v>
      </c>
      <c r="J5" s="21" t="s">
        <v>72</v>
      </c>
      <c r="K5" s="21" t="s">
        <v>71</v>
      </c>
      <c r="L5" s="21" t="s">
        <v>72</v>
      </c>
      <c r="M5" s="22"/>
      <c r="N5" s="23"/>
      <c r="O5" s="23"/>
      <c r="P5" s="24"/>
    </row>
    <row r="6" spans="1:16" ht="38.25" x14ac:dyDescent="0.25">
      <c r="A6" s="180" t="s">
        <v>73</v>
      </c>
      <c r="B6" s="181" t="s">
        <v>74</v>
      </c>
      <c r="C6" s="181"/>
      <c r="D6" s="24" t="s">
        <v>75</v>
      </c>
      <c r="E6" s="24" t="s">
        <v>76</v>
      </c>
      <c r="F6" s="24" t="s">
        <v>77</v>
      </c>
      <c r="G6" s="25" t="s">
        <v>59</v>
      </c>
      <c r="H6" s="25"/>
      <c r="I6" s="25" t="s">
        <v>59</v>
      </c>
      <c r="J6" s="25"/>
      <c r="K6" s="25"/>
      <c r="L6" s="25" t="s">
        <v>59</v>
      </c>
      <c r="M6" s="182">
        <v>3</v>
      </c>
      <c r="N6" s="23">
        <f>$M$6/3</f>
        <v>1</v>
      </c>
      <c r="O6" s="23" t="str">
        <f>IF(K6="","",IF(K6="X",N6,""))</f>
        <v/>
      </c>
      <c r="P6" s="26"/>
    </row>
    <row r="7" spans="1:16" ht="51" x14ac:dyDescent="0.25">
      <c r="A7" s="180"/>
      <c r="B7" s="181"/>
      <c r="C7" s="181"/>
      <c r="D7" s="24" t="s">
        <v>78</v>
      </c>
      <c r="E7" s="24" t="s">
        <v>79</v>
      </c>
      <c r="F7" s="24" t="s">
        <v>80</v>
      </c>
      <c r="G7" s="25"/>
      <c r="H7" s="25"/>
      <c r="I7" s="25"/>
      <c r="J7" s="25"/>
      <c r="K7" s="25"/>
      <c r="L7" s="25"/>
      <c r="M7" s="182"/>
      <c r="N7" s="23">
        <f>$M$6/3</f>
        <v>1</v>
      </c>
      <c r="O7" s="23" t="str">
        <f t="shared" ref="O7:O57" si="0">IF(K7="","",IF(K7="X",N7,""))</f>
        <v/>
      </c>
      <c r="P7" s="26"/>
    </row>
    <row r="8" spans="1:16" ht="38.25" x14ac:dyDescent="0.25">
      <c r="A8" s="180"/>
      <c r="B8" s="181"/>
      <c r="C8" s="181"/>
      <c r="D8" s="24" t="s">
        <v>81</v>
      </c>
      <c r="E8" s="24" t="s">
        <v>82</v>
      </c>
      <c r="F8" s="24" t="s">
        <v>83</v>
      </c>
      <c r="G8" s="25"/>
      <c r="H8" s="25"/>
      <c r="I8" s="25"/>
      <c r="J8" s="25"/>
      <c r="K8" s="25"/>
      <c r="L8" s="25"/>
      <c r="M8" s="182"/>
      <c r="N8" s="23">
        <f t="shared" ref="N8" si="1">$M$6/3</f>
        <v>1</v>
      </c>
      <c r="O8" s="23" t="str">
        <f t="shared" si="0"/>
        <v/>
      </c>
      <c r="P8" s="26"/>
    </row>
    <row r="9" spans="1:16" ht="25.5" x14ac:dyDescent="0.25">
      <c r="A9" s="183" t="s">
        <v>84</v>
      </c>
      <c r="B9" s="184" t="s">
        <v>85</v>
      </c>
      <c r="C9" s="184"/>
      <c r="D9" s="27" t="s">
        <v>86</v>
      </c>
      <c r="E9" s="27" t="s">
        <v>87</v>
      </c>
      <c r="F9" s="27" t="s">
        <v>88</v>
      </c>
      <c r="G9" s="25"/>
      <c r="H9" s="25"/>
      <c r="I9" s="25"/>
      <c r="J9" s="25"/>
      <c r="K9" s="25"/>
      <c r="L9" s="25"/>
      <c r="M9" s="185">
        <v>15</v>
      </c>
      <c r="N9" s="28">
        <f>$M$9/5</f>
        <v>3</v>
      </c>
      <c r="O9" s="28" t="str">
        <f t="shared" si="0"/>
        <v/>
      </c>
      <c r="P9" s="29"/>
    </row>
    <row r="10" spans="1:16" ht="38.25" x14ac:dyDescent="0.25">
      <c r="A10" s="183"/>
      <c r="B10" s="184"/>
      <c r="C10" s="184"/>
      <c r="D10" s="27" t="s">
        <v>89</v>
      </c>
      <c r="E10" s="27" t="s">
        <v>90</v>
      </c>
      <c r="F10" s="27" t="s">
        <v>91</v>
      </c>
      <c r="G10" s="25"/>
      <c r="H10" s="25"/>
      <c r="I10" s="25"/>
      <c r="J10" s="25"/>
      <c r="K10" s="25"/>
      <c r="L10" s="25"/>
      <c r="M10" s="185"/>
      <c r="N10" s="28">
        <f t="shared" ref="N10:N13" si="2">$M$9/5</f>
        <v>3</v>
      </c>
      <c r="O10" s="28" t="str">
        <f t="shared" si="0"/>
        <v/>
      </c>
      <c r="P10" s="29"/>
    </row>
    <row r="11" spans="1:16" ht="25.5" x14ac:dyDescent="0.25">
      <c r="A11" s="183"/>
      <c r="B11" s="184"/>
      <c r="C11" s="184"/>
      <c r="D11" s="27" t="s">
        <v>92</v>
      </c>
      <c r="E11" s="27" t="s">
        <v>93</v>
      </c>
      <c r="F11" s="27" t="s">
        <v>94</v>
      </c>
      <c r="G11" s="25"/>
      <c r="H11" s="25"/>
      <c r="I11" s="25"/>
      <c r="J11" s="25"/>
      <c r="K11" s="25"/>
      <c r="L11" s="25"/>
      <c r="M11" s="185"/>
      <c r="N11" s="28">
        <f t="shared" si="2"/>
        <v>3</v>
      </c>
      <c r="O11" s="28" t="str">
        <f t="shared" si="0"/>
        <v/>
      </c>
      <c r="P11" s="29"/>
    </row>
    <row r="12" spans="1:16" ht="38.25" x14ac:dyDescent="0.25">
      <c r="A12" s="183"/>
      <c r="B12" s="184"/>
      <c r="C12" s="184"/>
      <c r="D12" s="27" t="s">
        <v>95</v>
      </c>
      <c r="E12" s="27" t="s">
        <v>96</v>
      </c>
      <c r="F12" s="27" t="s">
        <v>97</v>
      </c>
      <c r="G12" s="25"/>
      <c r="H12" s="25"/>
      <c r="I12" s="25"/>
      <c r="J12" s="25"/>
      <c r="K12" s="25"/>
      <c r="L12" s="25"/>
      <c r="M12" s="185"/>
      <c r="N12" s="28">
        <f t="shared" si="2"/>
        <v>3</v>
      </c>
      <c r="O12" s="28" t="str">
        <f t="shared" si="0"/>
        <v/>
      </c>
      <c r="P12" s="29"/>
    </row>
    <row r="13" spans="1:16" ht="38.25" x14ac:dyDescent="0.25">
      <c r="A13" s="183"/>
      <c r="B13" s="184"/>
      <c r="C13" s="184"/>
      <c r="D13" s="27" t="s">
        <v>98</v>
      </c>
      <c r="E13" s="27" t="s">
        <v>99</v>
      </c>
      <c r="F13" s="27" t="s">
        <v>100</v>
      </c>
      <c r="G13" s="25"/>
      <c r="H13" s="25"/>
      <c r="I13" s="25"/>
      <c r="J13" s="25"/>
      <c r="K13" s="25"/>
      <c r="L13" s="25"/>
      <c r="M13" s="185"/>
      <c r="N13" s="28">
        <f t="shared" si="2"/>
        <v>3</v>
      </c>
      <c r="O13" s="28" t="str">
        <f t="shared" si="0"/>
        <v/>
      </c>
      <c r="P13" s="29"/>
    </row>
    <row r="14" spans="1:16" ht="51" x14ac:dyDescent="0.25">
      <c r="A14" s="174" t="s">
        <v>101</v>
      </c>
      <c r="B14" s="175" t="s">
        <v>102</v>
      </c>
      <c r="C14" s="175"/>
      <c r="D14" s="30" t="s">
        <v>103</v>
      </c>
      <c r="E14" s="30" t="s">
        <v>104</v>
      </c>
      <c r="F14" s="30" t="s">
        <v>105</v>
      </c>
      <c r="G14" s="25"/>
      <c r="H14" s="25"/>
      <c r="I14" s="25"/>
      <c r="J14" s="25"/>
      <c r="K14" s="25"/>
      <c r="L14" s="25"/>
      <c r="M14" s="176">
        <v>4</v>
      </c>
      <c r="N14" s="31">
        <v>1.8</v>
      </c>
      <c r="O14" s="31" t="str">
        <f t="shared" si="0"/>
        <v/>
      </c>
      <c r="P14" s="32"/>
    </row>
    <row r="15" spans="1:16" ht="51" x14ac:dyDescent="0.25">
      <c r="A15" s="174"/>
      <c r="B15" s="175"/>
      <c r="C15" s="175"/>
      <c r="D15" s="30" t="s">
        <v>106</v>
      </c>
      <c r="E15" s="30" t="s">
        <v>107</v>
      </c>
      <c r="F15" s="30" t="s">
        <v>108</v>
      </c>
      <c r="G15" s="25"/>
      <c r="H15" s="25"/>
      <c r="I15" s="25"/>
      <c r="J15" s="25"/>
      <c r="K15" s="25"/>
      <c r="L15" s="25"/>
      <c r="M15" s="176"/>
      <c r="N15" s="31">
        <v>1.8</v>
      </c>
      <c r="O15" s="31" t="str">
        <f t="shared" si="0"/>
        <v/>
      </c>
      <c r="P15" s="32"/>
    </row>
    <row r="16" spans="1:16" ht="51" x14ac:dyDescent="0.25">
      <c r="A16" s="177" t="s">
        <v>109</v>
      </c>
      <c r="B16" s="178" t="s">
        <v>110</v>
      </c>
      <c r="C16" s="178"/>
      <c r="D16" s="33" t="s">
        <v>111</v>
      </c>
      <c r="E16" s="33" t="s">
        <v>112</v>
      </c>
      <c r="F16" s="33" t="s">
        <v>113</v>
      </c>
      <c r="G16" s="25"/>
      <c r="H16" s="25"/>
      <c r="I16" s="25"/>
      <c r="J16" s="25"/>
      <c r="K16" s="25"/>
      <c r="L16" s="25"/>
      <c r="M16" s="179">
        <v>10</v>
      </c>
      <c r="N16" s="34">
        <f>$M$16/5</f>
        <v>2</v>
      </c>
      <c r="O16" s="34" t="str">
        <f t="shared" si="0"/>
        <v/>
      </c>
      <c r="P16" s="35"/>
    </row>
    <row r="17" spans="1:16" ht="25.5" x14ac:dyDescent="0.25">
      <c r="A17" s="177"/>
      <c r="B17" s="178"/>
      <c r="C17" s="178"/>
      <c r="D17" s="33" t="s">
        <v>114</v>
      </c>
      <c r="E17" s="177" t="s">
        <v>115</v>
      </c>
      <c r="F17" s="33" t="s">
        <v>116</v>
      </c>
      <c r="G17" s="25"/>
      <c r="H17" s="25"/>
      <c r="I17" s="25"/>
      <c r="J17" s="25"/>
      <c r="K17" s="25"/>
      <c r="L17" s="25"/>
      <c r="M17" s="179"/>
      <c r="N17" s="34">
        <f t="shared" ref="N17:N20" si="3">$M$16/5</f>
        <v>2</v>
      </c>
      <c r="O17" s="34" t="str">
        <f t="shared" si="0"/>
        <v/>
      </c>
      <c r="P17" s="35"/>
    </row>
    <row r="18" spans="1:16" ht="25.5" x14ac:dyDescent="0.25">
      <c r="A18" s="177"/>
      <c r="B18" s="178"/>
      <c r="C18" s="178"/>
      <c r="D18" s="33" t="s">
        <v>117</v>
      </c>
      <c r="E18" s="177"/>
      <c r="F18" s="33" t="s">
        <v>118</v>
      </c>
      <c r="G18" s="25"/>
      <c r="H18" s="25"/>
      <c r="I18" s="25"/>
      <c r="J18" s="25"/>
      <c r="K18" s="25"/>
      <c r="L18" s="25"/>
      <c r="M18" s="179"/>
      <c r="N18" s="34">
        <f t="shared" si="3"/>
        <v>2</v>
      </c>
      <c r="O18" s="34" t="str">
        <f t="shared" si="0"/>
        <v/>
      </c>
      <c r="P18" s="35"/>
    </row>
    <row r="19" spans="1:16" ht="38.25" x14ac:dyDescent="0.25">
      <c r="A19" s="177"/>
      <c r="B19" s="178"/>
      <c r="C19" s="178"/>
      <c r="D19" s="33" t="s">
        <v>119</v>
      </c>
      <c r="E19" s="177"/>
      <c r="F19" s="33" t="s">
        <v>120</v>
      </c>
      <c r="G19" s="25"/>
      <c r="H19" s="25"/>
      <c r="I19" s="25"/>
      <c r="J19" s="25"/>
      <c r="K19" s="25"/>
      <c r="L19" s="25"/>
      <c r="M19" s="179"/>
      <c r="N19" s="34">
        <f t="shared" si="3"/>
        <v>2</v>
      </c>
      <c r="O19" s="34" t="str">
        <f t="shared" si="0"/>
        <v/>
      </c>
      <c r="P19" s="35"/>
    </row>
    <row r="20" spans="1:16" ht="38.25" x14ac:dyDescent="0.25">
      <c r="A20" s="177"/>
      <c r="B20" s="178"/>
      <c r="C20" s="178"/>
      <c r="D20" s="33" t="s">
        <v>121</v>
      </c>
      <c r="E20" s="177"/>
      <c r="F20" s="33" t="s">
        <v>122</v>
      </c>
      <c r="G20" s="25"/>
      <c r="H20" s="25"/>
      <c r="I20" s="25"/>
      <c r="J20" s="25"/>
      <c r="K20" s="25"/>
      <c r="L20" s="25"/>
      <c r="M20" s="179"/>
      <c r="N20" s="34">
        <f t="shared" si="3"/>
        <v>2</v>
      </c>
      <c r="O20" s="34" t="str">
        <f t="shared" si="0"/>
        <v/>
      </c>
      <c r="P20" s="35"/>
    </row>
    <row r="21" spans="1:16" ht="51" x14ac:dyDescent="0.25">
      <c r="A21" s="171" t="s">
        <v>123</v>
      </c>
      <c r="B21" s="172" t="s">
        <v>124</v>
      </c>
      <c r="C21" s="172"/>
      <c r="D21" s="36" t="s">
        <v>125</v>
      </c>
      <c r="E21" s="171" t="s">
        <v>124</v>
      </c>
      <c r="F21" s="36" t="s">
        <v>126</v>
      </c>
      <c r="G21" s="25"/>
      <c r="H21" s="25"/>
      <c r="I21" s="25"/>
      <c r="J21" s="25"/>
      <c r="K21" s="25"/>
      <c r="L21" s="25"/>
      <c r="M21" s="173">
        <v>5</v>
      </c>
      <c r="N21" s="37">
        <v>2.4</v>
      </c>
      <c r="O21" s="37" t="str">
        <f t="shared" si="0"/>
        <v/>
      </c>
      <c r="P21" s="38"/>
    </row>
    <row r="22" spans="1:16" ht="51" x14ac:dyDescent="0.25">
      <c r="A22" s="171"/>
      <c r="B22" s="172"/>
      <c r="C22" s="172"/>
      <c r="D22" s="36" t="s">
        <v>127</v>
      </c>
      <c r="E22" s="171"/>
      <c r="F22" s="36" t="s">
        <v>128</v>
      </c>
      <c r="G22" s="25"/>
      <c r="H22" s="25"/>
      <c r="I22" s="25"/>
      <c r="J22" s="25"/>
      <c r="K22" s="25"/>
      <c r="L22" s="25"/>
      <c r="M22" s="173"/>
      <c r="N22" s="37">
        <v>2.4</v>
      </c>
      <c r="O22" s="37" t="str">
        <f t="shared" si="0"/>
        <v/>
      </c>
      <c r="P22" s="38"/>
    </row>
    <row r="23" spans="1:16" ht="25.5" x14ac:dyDescent="0.25">
      <c r="A23" s="162" t="s">
        <v>129</v>
      </c>
      <c r="B23" s="163" t="s">
        <v>130</v>
      </c>
      <c r="C23" s="163"/>
      <c r="D23" s="39" t="s">
        <v>131</v>
      </c>
      <c r="E23" s="162" t="s">
        <v>132</v>
      </c>
      <c r="F23" s="39" t="s">
        <v>133</v>
      </c>
      <c r="G23" s="25"/>
      <c r="H23" s="25"/>
      <c r="I23" s="25"/>
      <c r="J23" s="25"/>
      <c r="K23" s="25"/>
      <c r="L23" s="25"/>
      <c r="M23" s="161">
        <v>10</v>
      </c>
      <c r="N23" s="40">
        <v>1.35</v>
      </c>
      <c r="O23" s="40" t="str">
        <f t="shared" si="0"/>
        <v/>
      </c>
      <c r="P23" s="41"/>
    </row>
    <row r="24" spans="1:16" ht="38.25" x14ac:dyDescent="0.25">
      <c r="A24" s="162"/>
      <c r="B24" s="163"/>
      <c r="C24" s="163"/>
      <c r="D24" s="39" t="s">
        <v>134</v>
      </c>
      <c r="E24" s="162"/>
      <c r="F24" s="39" t="s">
        <v>135</v>
      </c>
      <c r="G24" s="25"/>
      <c r="H24" s="25"/>
      <c r="I24" s="25"/>
      <c r="J24" s="25"/>
      <c r="K24" s="25"/>
      <c r="L24" s="25"/>
      <c r="M24" s="161"/>
      <c r="N24" s="40">
        <v>1.35</v>
      </c>
      <c r="O24" s="40" t="str">
        <f t="shared" si="0"/>
        <v/>
      </c>
      <c r="P24" s="41"/>
    </row>
    <row r="25" spans="1:16" ht="25.5" x14ac:dyDescent="0.25">
      <c r="A25" s="162"/>
      <c r="B25" s="163"/>
      <c r="C25" s="163"/>
      <c r="D25" s="39" t="s">
        <v>136</v>
      </c>
      <c r="E25" s="162"/>
      <c r="F25" s="39" t="s">
        <v>137</v>
      </c>
      <c r="G25" s="25"/>
      <c r="H25" s="25"/>
      <c r="I25" s="25"/>
      <c r="J25" s="25"/>
      <c r="K25" s="25"/>
      <c r="L25" s="25"/>
      <c r="M25" s="161"/>
      <c r="N25" s="40">
        <v>1.35</v>
      </c>
      <c r="O25" s="40" t="str">
        <f t="shared" si="0"/>
        <v/>
      </c>
      <c r="P25" s="41"/>
    </row>
    <row r="26" spans="1:16" ht="38.25" x14ac:dyDescent="0.25">
      <c r="A26" s="162"/>
      <c r="B26" s="163"/>
      <c r="C26" s="163"/>
      <c r="D26" s="39" t="s">
        <v>138</v>
      </c>
      <c r="E26" s="162"/>
      <c r="F26" s="39" t="s">
        <v>139</v>
      </c>
      <c r="G26" s="25"/>
      <c r="H26" s="25"/>
      <c r="I26" s="25"/>
      <c r="J26" s="25"/>
      <c r="K26" s="25"/>
      <c r="L26" s="25"/>
      <c r="M26" s="161"/>
      <c r="N26" s="40">
        <v>1.35</v>
      </c>
      <c r="O26" s="40" t="str">
        <f t="shared" si="0"/>
        <v/>
      </c>
      <c r="P26" s="41"/>
    </row>
    <row r="27" spans="1:16" ht="38.25" x14ac:dyDescent="0.25">
      <c r="A27" s="162"/>
      <c r="B27" s="163"/>
      <c r="C27" s="163"/>
      <c r="D27" s="39" t="s">
        <v>140</v>
      </c>
      <c r="E27" s="162"/>
      <c r="F27" s="39" t="s">
        <v>141</v>
      </c>
      <c r="G27" s="25"/>
      <c r="H27" s="25"/>
      <c r="I27" s="25"/>
      <c r="J27" s="25"/>
      <c r="K27" s="25"/>
      <c r="L27" s="25"/>
      <c r="M27" s="161"/>
      <c r="N27" s="40">
        <v>1.35</v>
      </c>
      <c r="O27" s="40" t="str">
        <f t="shared" si="0"/>
        <v/>
      </c>
      <c r="P27" s="41"/>
    </row>
    <row r="28" spans="1:16" ht="25.5" x14ac:dyDescent="0.25">
      <c r="A28" s="162"/>
      <c r="B28" s="163"/>
      <c r="C28" s="163"/>
      <c r="D28" s="39" t="s">
        <v>142</v>
      </c>
      <c r="E28" s="162"/>
      <c r="F28" s="39" t="s">
        <v>143</v>
      </c>
      <c r="G28" s="25"/>
      <c r="H28" s="25"/>
      <c r="I28" s="25"/>
      <c r="J28" s="25"/>
      <c r="K28" s="25"/>
      <c r="L28" s="25"/>
      <c r="M28" s="161"/>
      <c r="N28" s="40">
        <v>1.35</v>
      </c>
      <c r="O28" s="40" t="str">
        <f t="shared" si="0"/>
        <v/>
      </c>
      <c r="P28" s="41"/>
    </row>
    <row r="29" spans="1:16" ht="38.25" x14ac:dyDescent="0.25">
      <c r="A29" s="162"/>
      <c r="B29" s="163"/>
      <c r="C29" s="163"/>
      <c r="D29" s="39" t="s">
        <v>144</v>
      </c>
      <c r="E29" s="162"/>
      <c r="F29" s="39" t="s">
        <v>145</v>
      </c>
      <c r="G29" s="25"/>
      <c r="H29" s="25"/>
      <c r="I29" s="25"/>
      <c r="J29" s="25"/>
      <c r="K29" s="25"/>
      <c r="L29" s="25"/>
      <c r="M29" s="161"/>
      <c r="N29" s="40">
        <v>1.35</v>
      </c>
      <c r="O29" s="40" t="str">
        <f t="shared" si="0"/>
        <v/>
      </c>
      <c r="P29" s="41"/>
    </row>
    <row r="30" spans="1:16" ht="38.25" x14ac:dyDescent="0.25">
      <c r="A30" s="162"/>
      <c r="B30" s="163"/>
      <c r="C30" s="163"/>
      <c r="D30" s="39" t="s">
        <v>146</v>
      </c>
      <c r="E30" s="162"/>
      <c r="F30" s="39" t="s">
        <v>147</v>
      </c>
      <c r="G30" s="25"/>
      <c r="H30" s="25"/>
      <c r="I30" s="25"/>
      <c r="J30" s="25"/>
      <c r="K30" s="25"/>
      <c r="L30" s="25"/>
      <c r="M30" s="161"/>
      <c r="N30" s="40">
        <v>1.35</v>
      </c>
      <c r="O30" s="40" t="str">
        <f t="shared" si="0"/>
        <v/>
      </c>
      <c r="P30" s="41"/>
    </row>
    <row r="31" spans="1:16" ht="51" x14ac:dyDescent="0.25">
      <c r="A31" s="165" t="s">
        <v>148</v>
      </c>
      <c r="B31" s="166" t="s">
        <v>149</v>
      </c>
      <c r="C31" s="166"/>
      <c r="D31" s="42" t="s">
        <v>150</v>
      </c>
      <c r="E31" s="42" t="s">
        <v>151</v>
      </c>
      <c r="F31" s="42" t="s">
        <v>152</v>
      </c>
      <c r="G31" s="25"/>
      <c r="H31" s="25"/>
      <c r="I31" s="25"/>
      <c r="J31" s="25"/>
      <c r="K31" s="25"/>
      <c r="L31" s="25"/>
      <c r="M31" s="167">
        <v>20</v>
      </c>
      <c r="N31" s="43">
        <f>$M$31/7</f>
        <v>2.8571428571428572</v>
      </c>
      <c r="O31" s="43" t="str">
        <f t="shared" si="0"/>
        <v/>
      </c>
      <c r="P31" s="44"/>
    </row>
    <row r="32" spans="1:16" x14ac:dyDescent="0.25">
      <c r="A32" s="165"/>
      <c r="B32" s="166"/>
      <c r="C32" s="166"/>
      <c r="D32" s="42" t="s">
        <v>153</v>
      </c>
      <c r="E32" s="165" t="s">
        <v>154</v>
      </c>
      <c r="F32" s="42" t="s">
        <v>155</v>
      </c>
      <c r="G32" s="25"/>
      <c r="H32" s="25"/>
      <c r="I32" s="25"/>
      <c r="J32" s="25"/>
      <c r="K32" s="25"/>
      <c r="L32" s="25"/>
      <c r="M32" s="167"/>
      <c r="N32" s="43">
        <f t="shared" ref="N32:N37" si="4">$M$31/7</f>
        <v>2.8571428571428572</v>
      </c>
      <c r="O32" s="43" t="str">
        <f t="shared" si="0"/>
        <v/>
      </c>
      <c r="P32" s="44"/>
    </row>
    <row r="33" spans="1:16" ht="38.25" x14ac:dyDescent="0.25">
      <c r="A33" s="165"/>
      <c r="B33" s="166"/>
      <c r="C33" s="166"/>
      <c r="D33" s="42" t="s">
        <v>156</v>
      </c>
      <c r="E33" s="165"/>
      <c r="F33" s="42" t="s">
        <v>157</v>
      </c>
      <c r="G33" s="25"/>
      <c r="H33" s="25"/>
      <c r="I33" s="25"/>
      <c r="J33" s="25"/>
      <c r="K33" s="25"/>
      <c r="L33" s="25"/>
      <c r="M33" s="167"/>
      <c r="N33" s="43">
        <f t="shared" si="4"/>
        <v>2.8571428571428572</v>
      </c>
      <c r="O33" s="43" t="str">
        <f t="shared" si="0"/>
        <v/>
      </c>
      <c r="P33" s="44"/>
    </row>
    <row r="34" spans="1:16" ht="38.25" x14ac:dyDescent="0.25">
      <c r="A34" s="165"/>
      <c r="B34" s="166"/>
      <c r="C34" s="166"/>
      <c r="D34" s="42" t="s">
        <v>158</v>
      </c>
      <c r="E34" s="42" t="s">
        <v>159</v>
      </c>
      <c r="F34" s="42" t="s">
        <v>160</v>
      </c>
      <c r="G34" s="25"/>
      <c r="H34" s="25"/>
      <c r="I34" s="25"/>
      <c r="J34" s="25"/>
      <c r="K34" s="25"/>
      <c r="L34" s="25"/>
      <c r="M34" s="167"/>
      <c r="N34" s="43">
        <f t="shared" si="4"/>
        <v>2.8571428571428572</v>
      </c>
      <c r="O34" s="43" t="str">
        <f t="shared" si="0"/>
        <v/>
      </c>
      <c r="P34" s="44"/>
    </row>
    <row r="35" spans="1:16" ht="63.75" x14ac:dyDescent="0.25">
      <c r="A35" s="165"/>
      <c r="B35" s="166"/>
      <c r="C35" s="166"/>
      <c r="D35" s="42" t="s">
        <v>161</v>
      </c>
      <c r="E35" s="42" t="s">
        <v>162</v>
      </c>
      <c r="F35" s="42" t="s">
        <v>163</v>
      </c>
      <c r="G35" s="25"/>
      <c r="H35" s="25"/>
      <c r="I35" s="25"/>
      <c r="J35" s="25"/>
      <c r="K35" s="25"/>
      <c r="L35" s="25"/>
      <c r="M35" s="167"/>
      <c r="N35" s="43">
        <f t="shared" si="4"/>
        <v>2.8571428571428572</v>
      </c>
      <c r="O35" s="43" t="str">
        <f t="shared" si="0"/>
        <v/>
      </c>
      <c r="P35" s="44"/>
    </row>
    <row r="36" spans="1:16" ht="38.25" x14ac:dyDescent="0.25">
      <c r="A36" s="165"/>
      <c r="B36" s="166"/>
      <c r="C36" s="166"/>
      <c r="D36" s="42" t="s">
        <v>164</v>
      </c>
      <c r="E36" s="165" t="s">
        <v>165</v>
      </c>
      <c r="F36" s="42" t="s">
        <v>166</v>
      </c>
      <c r="G36" s="25"/>
      <c r="H36" s="25"/>
      <c r="I36" s="25"/>
      <c r="J36" s="25"/>
      <c r="K36" s="25"/>
      <c r="L36" s="25"/>
      <c r="M36" s="167"/>
      <c r="N36" s="43">
        <f t="shared" si="4"/>
        <v>2.8571428571428572</v>
      </c>
      <c r="O36" s="43" t="str">
        <f t="shared" si="0"/>
        <v/>
      </c>
      <c r="P36" s="44"/>
    </row>
    <row r="37" spans="1:16" ht="38.25" x14ac:dyDescent="0.25">
      <c r="A37" s="165"/>
      <c r="B37" s="166"/>
      <c r="C37" s="166"/>
      <c r="D37" s="42" t="s">
        <v>167</v>
      </c>
      <c r="E37" s="165"/>
      <c r="F37" s="42" t="s">
        <v>168</v>
      </c>
      <c r="G37" s="25"/>
      <c r="H37" s="25"/>
      <c r="I37" s="25"/>
      <c r="J37" s="25"/>
      <c r="K37" s="25"/>
      <c r="L37" s="25"/>
      <c r="M37" s="167"/>
      <c r="N37" s="43">
        <f t="shared" si="4"/>
        <v>2.8571428571428572</v>
      </c>
      <c r="O37" s="43" t="str">
        <f t="shared" si="0"/>
        <v/>
      </c>
      <c r="P37" s="44"/>
    </row>
    <row r="38" spans="1:16" ht="51" x14ac:dyDescent="0.25">
      <c r="A38" s="168" t="s">
        <v>169</v>
      </c>
      <c r="B38" s="169" t="s">
        <v>170</v>
      </c>
      <c r="C38" s="169"/>
      <c r="D38" s="45" t="s">
        <v>171</v>
      </c>
      <c r="E38" s="168" t="s">
        <v>172</v>
      </c>
      <c r="F38" s="45" t="s">
        <v>173</v>
      </c>
      <c r="G38" s="25"/>
      <c r="H38" s="25"/>
      <c r="I38" s="25"/>
      <c r="J38" s="25"/>
      <c r="K38" s="25"/>
      <c r="L38" s="25"/>
      <c r="M38" s="170">
        <v>15</v>
      </c>
      <c r="N38" s="46">
        <f>$M$38/5</f>
        <v>3</v>
      </c>
      <c r="O38" s="46" t="str">
        <f t="shared" si="0"/>
        <v/>
      </c>
      <c r="P38" s="47"/>
    </row>
    <row r="39" spans="1:16" ht="51" x14ac:dyDescent="0.25">
      <c r="A39" s="168"/>
      <c r="B39" s="169"/>
      <c r="C39" s="169"/>
      <c r="D39" s="45" t="s">
        <v>174</v>
      </c>
      <c r="E39" s="168"/>
      <c r="F39" s="45" t="s">
        <v>175</v>
      </c>
      <c r="G39" s="25"/>
      <c r="H39" s="25"/>
      <c r="I39" s="25"/>
      <c r="J39" s="25"/>
      <c r="K39" s="25"/>
      <c r="L39" s="25"/>
      <c r="M39" s="170"/>
      <c r="N39" s="46">
        <f t="shared" ref="N39:N42" si="5">$M$38/5</f>
        <v>3</v>
      </c>
      <c r="O39" s="46" t="str">
        <f t="shared" si="0"/>
        <v/>
      </c>
      <c r="P39" s="47"/>
    </row>
    <row r="40" spans="1:16" ht="51" x14ac:dyDescent="0.25">
      <c r="A40" s="168"/>
      <c r="B40" s="169"/>
      <c r="C40" s="169"/>
      <c r="D40" s="45" t="s">
        <v>176</v>
      </c>
      <c r="E40" s="168"/>
      <c r="F40" s="45" t="s">
        <v>177</v>
      </c>
      <c r="G40" s="25"/>
      <c r="H40" s="25"/>
      <c r="I40" s="25"/>
      <c r="J40" s="25"/>
      <c r="K40" s="25"/>
      <c r="L40" s="25"/>
      <c r="M40" s="170"/>
      <c r="N40" s="46">
        <f t="shared" si="5"/>
        <v>3</v>
      </c>
      <c r="O40" s="46" t="str">
        <f t="shared" si="0"/>
        <v/>
      </c>
      <c r="P40" s="47"/>
    </row>
    <row r="41" spans="1:16" ht="51" x14ac:dyDescent="0.25">
      <c r="A41" s="168"/>
      <c r="B41" s="169"/>
      <c r="C41" s="169"/>
      <c r="D41" s="45" t="s">
        <v>178</v>
      </c>
      <c r="E41" s="168"/>
      <c r="F41" s="45" t="s">
        <v>179</v>
      </c>
      <c r="G41" s="25"/>
      <c r="H41" s="25"/>
      <c r="I41" s="25"/>
      <c r="J41" s="25"/>
      <c r="K41" s="25"/>
      <c r="L41" s="25"/>
      <c r="M41" s="170"/>
      <c r="N41" s="46">
        <f t="shared" si="5"/>
        <v>3</v>
      </c>
      <c r="O41" s="46" t="str">
        <f t="shared" si="0"/>
        <v/>
      </c>
      <c r="P41" s="47"/>
    </row>
    <row r="42" spans="1:16" ht="38.25" x14ac:dyDescent="0.25">
      <c r="A42" s="168"/>
      <c r="B42" s="169"/>
      <c r="C42" s="169"/>
      <c r="D42" s="45" t="s">
        <v>180</v>
      </c>
      <c r="E42" s="45" t="s">
        <v>181</v>
      </c>
      <c r="F42" s="45" t="s">
        <v>182</v>
      </c>
      <c r="G42" s="25"/>
      <c r="H42" s="25"/>
      <c r="I42" s="25"/>
      <c r="J42" s="25"/>
      <c r="K42" s="25"/>
      <c r="L42" s="25"/>
      <c r="M42" s="170"/>
      <c r="N42" s="46">
        <f t="shared" si="5"/>
        <v>3</v>
      </c>
      <c r="O42" s="46" t="str">
        <f t="shared" si="0"/>
        <v/>
      </c>
      <c r="P42" s="47"/>
    </row>
    <row r="43" spans="1:16" ht="38.25" x14ac:dyDescent="0.25">
      <c r="A43" s="159" t="s">
        <v>183</v>
      </c>
      <c r="B43" s="160" t="s">
        <v>184</v>
      </c>
      <c r="C43" s="160"/>
      <c r="D43" s="48" t="s">
        <v>185</v>
      </c>
      <c r="E43" s="159" t="s">
        <v>186</v>
      </c>
      <c r="F43" s="48" t="s">
        <v>187</v>
      </c>
      <c r="G43" s="25"/>
      <c r="H43" s="25"/>
      <c r="I43" s="25"/>
      <c r="J43" s="25"/>
      <c r="K43" s="25"/>
      <c r="L43" s="25"/>
      <c r="M43" s="161">
        <v>10</v>
      </c>
      <c r="N43" s="40">
        <f>$M$43/4</f>
        <v>2.5</v>
      </c>
      <c r="O43" s="40" t="str">
        <f t="shared" si="0"/>
        <v/>
      </c>
      <c r="P43" s="41"/>
    </row>
    <row r="44" spans="1:16" ht="38.25" x14ac:dyDescent="0.25">
      <c r="A44" s="159"/>
      <c r="B44" s="160"/>
      <c r="C44" s="160"/>
      <c r="D44" s="48" t="s">
        <v>188</v>
      </c>
      <c r="E44" s="159"/>
      <c r="F44" s="48" t="s">
        <v>189</v>
      </c>
      <c r="G44" s="25"/>
      <c r="H44" s="25"/>
      <c r="I44" s="25"/>
      <c r="J44" s="25"/>
      <c r="K44" s="25"/>
      <c r="L44" s="25"/>
      <c r="M44" s="161"/>
      <c r="N44" s="40">
        <f t="shared" ref="N44:N45" si="6">$M$43/4</f>
        <v>2.5</v>
      </c>
      <c r="O44" s="40" t="str">
        <f t="shared" si="0"/>
        <v/>
      </c>
      <c r="P44" s="41"/>
    </row>
    <row r="45" spans="1:16" ht="38.25" x14ac:dyDescent="0.25">
      <c r="A45" s="159"/>
      <c r="B45" s="160"/>
      <c r="C45" s="160"/>
      <c r="D45" s="48" t="s">
        <v>190</v>
      </c>
      <c r="E45" s="159"/>
      <c r="F45" s="48" t="s">
        <v>191</v>
      </c>
      <c r="G45" s="25"/>
      <c r="H45" s="25"/>
      <c r="I45" s="25"/>
      <c r="J45" s="25"/>
      <c r="K45" s="25"/>
      <c r="L45" s="25"/>
      <c r="M45" s="161"/>
      <c r="N45" s="40">
        <f t="shared" si="6"/>
        <v>2.5</v>
      </c>
      <c r="O45" s="40" t="str">
        <f t="shared" si="0"/>
        <v/>
      </c>
      <c r="P45" s="41"/>
    </row>
    <row r="46" spans="1:16" ht="63.75" x14ac:dyDescent="0.25">
      <c r="A46" s="159"/>
      <c r="B46" s="160"/>
      <c r="C46" s="160"/>
      <c r="D46" s="48" t="s">
        <v>192</v>
      </c>
      <c r="E46" s="48" t="s">
        <v>193</v>
      </c>
      <c r="F46" s="48" t="s">
        <v>194</v>
      </c>
      <c r="G46" s="25"/>
      <c r="H46" s="25"/>
      <c r="I46" s="25"/>
      <c r="J46" s="25"/>
      <c r="K46" s="25"/>
      <c r="L46" s="25"/>
      <c r="M46" s="161"/>
      <c r="N46" s="40">
        <v>2.2999999999999998</v>
      </c>
      <c r="O46" s="40" t="str">
        <f t="shared" si="0"/>
        <v/>
      </c>
      <c r="P46" s="41"/>
    </row>
    <row r="47" spans="1:16" ht="51" x14ac:dyDescent="0.25">
      <c r="A47" s="162" t="s">
        <v>195</v>
      </c>
      <c r="B47" s="163" t="s">
        <v>196</v>
      </c>
      <c r="C47" s="163"/>
      <c r="D47" s="39" t="s">
        <v>197</v>
      </c>
      <c r="E47" s="162" t="s">
        <v>198</v>
      </c>
      <c r="F47" s="39" t="s">
        <v>199</v>
      </c>
      <c r="G47" s="25"/>
      <c r="H47" s="25"/>
      <c r="I47" s="25"/>
      <c r="J47" s="25"/>
      <c r="K47" s="25"/>
      <c r="L47" s="25"/>
      <c r="M47" s="164">
        <v>8</v>
      </c>
      <c r="N47" s="49">
        <f>$M$47/11</f>
        <v>0.72727272727272729</v>
      </c>
      <c r="O47" s="49" t="str">
        <f t="shared" si="0"/>
        <v/>
      </c>
      <c r="P47" s="50"/>
    </row>
    <row r="48" spans="1:16" ht="51" x14ac:dyDescent="0.25">
      <c r="A48" s="162"/>
      <c r="B48" s="163"/>
      <c r="C48" s="163"/>
      <c r="D48" s="39" t="s">
        <v>200</v>
      </c>
      <c r="E48" s="162"/>
      <c r="F48" s="39" t="s">
        <v>201</v>
      </c>
      <c r="G48" s="25"/>
      <c r="H48" s="25"/>
      <c r="I48" s="25"/>
      <c r="J48" s="25"/>
      <c r="K48" s="25"/>
      <c r="L48" s="25"/>
      <c r="M48" s="164"/>
      <c r="N48" s="49">
        <f t="shared" ref="N48:N57" si="7">$M$47/11</f>
        <v>0.72727272727272729</v>
      </c>
      <c r="O48" s="49" t="str">
        <f t="shared" si="0"/>
        <v/>
      </c>
      <c r="P48" s="50"/>
    </row>
    <row r="49" spans="1:16" ht="38.25" x14ac:dyDescent="0.25">
      <c r="A49" s="162"/>
      <c r="B49" s="163"/>
      <c r="C49" s="163"/>
      <c r="D49" s="39" t="s">
        <v>202</v>
      </c>
      <c r="E49" s="162"/>
      <c r="F49" s="39" t="s">
        <v>203</v>
      </c>
      <c r="G49" s="25"/>
      <c r="H49" s="25"/>
      <c r="I49" s="25"/>
      <c r="J49" s="25"/>
      <c r="K49" s="25"/>
      <c r="L49" s="25"/>
      <c r="M49" s="164"/>
      <c r="N49" s="49">
        <f t="shared" si="7"/>
        <v>0.72727272727272729</v>
      </c>
      <c r="O49" s="49" t="str">
        <f t="shared" si="0"/>
        <v/>
      </c>
      <c r="P49" s="50"/>
    </row>
    <row r="50" spans="1:16" ht="25.5" x14ac:dyDescent="0.25">
      <c r="A50" s="162"/>
      <c r="B50" s="163"/>
      <c r="C50" s="163"/>
      <c r="D50" s="39" t="s">
        <v>204</v>
      </c>
      <c r="E50" s="162"/>
      <c r="F50" s="39" t="s">
        <v>205</v>
      </c>
      <c r="G50" s="25"/>
      <c r="H50" s="25"/>
      <c r="I50" s="25"/>
      <c r="J50" s="25"/>
      <c r="K50" s="25"/>
      <c r="L50" s="25"/>
      <c r="M50" s="164"/>
      <c r="N50" s="49">
        <f t="shared" si="7"/>
        <v>0.72727272727272729</v>
      </c>
      <c r="O50" s="49" t="str">
        <f t="shared" si="0"/>
        <v/>
      </c>
      <c r="P50" s="50"/>
    </row>
    <row r="51" spans="1:16" ht="25.5" x14ac:dyDescent="0.25">
      <c r="A51" s="162"/>
      <c r="B51" s="163"/>
      <c r="C51" s="163"/>
      <c r="D51" s="39" t="s">
        <v>206</v>
      </c>
      <c r="E51" s="162"/>
      <c r="F51" s="39" t="s">
        <v>207</v>
      </c>
      <c r="G51" s="25"/>
      <c r="H51" s="25"/>
      <c r="I51" s="25"/>
      <c r="J51" s="25"/>
      <c r="K51" s="25"/>
      <c r="L51" s="25"/>
      <c r="M51" s="164"/>
      <c r="N51" s="49">
        <f t="shared" si="7"/>
        <v>0.72727272727272729</v>
      </c>
      <c r="O51" s="49" t="str">
        <f t="shared" si="0"/>
        <v/>
      </c>
      <c r="P51" s="50"/>
    </row>
    <row r="52" spans="1:16" ht="38.25" x14ac:dyDescent="0.25">
      <c r="A52" s="162"/>
      <c r="B52" s="163"/>
      <c r="C52" s="163"/>
      <c r="D52" s="39" t="s">
        <v>208</v>
      </c>
      <c r="E52" s="162"/>
      <c r="F52" s="39" t="s">
        <v>209</v>
      </c>
      <c r="G52" s="25"/>
      <c r="H52" s="25"/>
      <c r="I52" s="25"/>
      <c r="J52" s="25"/>
      <c r="K52" s="25"/>
      <c r="L52" s="25"/>
      <c r="M52" s="164"/>
      <c r="N52" s="49">
        <f t="shared" si="7"/>
        <v>0.72727272727272729</v>
      </c>
      <c r="O52" s="49" t="str">
        <f t="shared" si="0"/>
        <v/>
      </c>
      <c r="P52" s="50"/>
    </row>
    <row r="53" spans="1:16" ht="25.5" x14ac:dyDescent="0.25">
      <c r="A53" s="162"/>
      <c r="B53" s="163"/>
      <c r="C53" s="163"/>
      <c r="D53" s="39" t="s">
        <v>210</v>
      </c>
      <c r="E53" s="162"/>
      <c r="F53" s="39" t="s">
        <v>211</v>
      </c>
      <c r="G53" s="25"/>
      <c r="H53" s="25"/>
      <c r="I53" s="25"/>
      <c r="J53" s="25"/>
      <c r="K53" s="25"/>
      <c r="L53" s="25"/>
      <c r="M53" s="164"/>
      <c r="N53" s="49">
        <f t="shared" si="7"/>
        <v>0.72727272727272729</v>
      </c>
      <c r="O53" s="49" t="str">
        <f t="shared" si="0"/>
        <v/>
      </c>
      <c r="P53" s="50"/>
    </row>
    <row r="54" spans="1:16" ht="25.5" x14ac:dyDescent="0.25">
      <c r="A54" s="162"/>
      <c r="B54" s="163"/>
      <c r="C54" s="163"/>
      <c r="D54" s="39" t="s">
        <v>212</v>
      </c>
      <c r="E54" s="162"/>
      <c r="F54" s="39" t="s">
        <v>213</v>
      </c>
      <c r="G54" s="25"/>
      <c r="H54" s="25"/>
      <c r="I54" s="25"/>
      <c r="J54" s="25"/>
      <c r="K54" s="25"/>
      <c r="L54" s="25"/>
      <c r="M54" s="164"/>
      <c r="N54" s="49">
        <f t="shared" si="7"/>
        <v>0.72727272727272729</v>
      </c>
      <c r="O54" s="49" t="str">
        <f t="shared" si="0"/>
        <v/>
      </c>
      <c r="P54" s="50"/>
    </row>
    <row r="55" spans="1:16" ht="38.25" x14ac:dyDescent="0.25">
      <c r="A55" s="162"/>
      <c r="B55" s="163"/>
      <c r="C55" s="163"/>
      <c r="D55" s="39" t="s">
        <v>214</v>
      </c>
      <c r="E55" s="162" t="s">
        <v>215</v>
      </c>
      <c r="F55" s="39" t="s">
        <v>216</v>
      </c>
      <c r="G55" s="25"/>
      <c r="H55" s="25"/>
      <c r="I55" s="25"/>
      <c r="J55" s="25"/>
      <c r="K55" s="25"/>
      <c r="L55" s="25"/>
      <c r="M55" s="164"/>
      <c r="N55" s="49">
        <f t="shared" si="7"/>
        <v>0.72727272727272729</v>
      </c>
      <c r="O55" s="49" t="str">
        <f t="shared" si="0"/>
        <v/>
      </c>
      <c r="P55" s="50"/>
    </row>
    <row r="56" spans="1:16" ht="25.5" x14ac:dyDescent="0.25">
      <c r="A56" s="162"/>
      <c r="B56" s="163"/>
      <c r="C56" s="163"/>
      <c r="D56" s="39" t="s">
        <v>217</v>
      </c>
      <c r="E56" s="162"/>
      <c r="F56" s="39" t="s">
        <v>218</v>
      </c>
      <c r="G56" s="25"/>
      <c r="H56" s="25"/>
      <c r="I56" s="25"/>
      <c r="J56" s="25"/>
      <c r="K56" s="25"/>
      <c r="L56" s="25"/>
      <c r="M56" s="164"/>
      <c r="N56" s="49">
        <f t="shared" si="7"/>
        <v>0.72727272727272729</v>
      </c>
      <c r="O56" s="49" t="str">
        <f t="shared" si="0"/>
        <v/>
      </c>
      <c r="P56" s="50"/>
    </row>
    <row r="57" spans="1:16" ht="38.25" x14ac:dyDescent="0.25">
      <c r="A57" s="162"/>
      <c r="B57" s="163"/>
      <c r="C57" s="163"/>
      <c r="D57" s="39" t="s">
        <v>219</v>
      </c>
      <c r="E57" s="162"/>
      <c r="F57" s="39" t="s">
        <v>220</v>
      </c>
      <c r="G57" s="25"/>
      <c r="H57" s="25"/>
      <c r="I57" s="25"/>
      <c r="J57" s="25"/>
      <c r="K57" s="25"/>
      <c r="L57" s="25"/>
      <c r="M57" s="164"/>
      <c r="N57" s="49">
        <f t="shared" si="7"/>
        <v>0.72727272727272729</v>
      </c>
      <c r="O57" s="49" t="str">
        <f t="shared" si="0"/>
        <v/>
      </c>
      <c r="P57" s="50"/>
    </row>
    <row r="59" spans="1:16" s="51" customFormat="1" x14ac:dyDescent="0.2">
      <c r="B59" s="158" t="s">
        <v>221</v>
      </c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52">
        <f>SUM(M6:M57)</f>
        <v>100</v>
      </c>
      <c r="N59" s="52">
        <f>SUM(N6:N57)</f>
        <v>100.00000000000007</v>
      </c>
      <c r="O59" s="52">
        <f>SUM(O6:O57)</f>
        <v>0</v>
      </c>
      <c r="P59" s="13"/>
    </row>
  </sheetData>
  <sheetProtection algorithmName="SHA-512" hashValue="JhDtPA5iSnmNr4M3rGO2I5pZC5c1z1dKye1mKuK0ZdKYU5lO94A6AeIEhgfT82maTmd2br8kQvUT+M/XQiQlXg==" saltValue="f0na52wsaE+a4iKMv87pHA==" spinCount="100000" sheet="1" objects="1" scenarios="1" selectLockedCells="1"/>
  <mergeCells count="46">
    <mergeCell ref="B5:C5"/>
    <mergeCell ref="A2:P2"/>
    <mergeCell ref="B4:C4"/>
    <mergeCell ref="G4:H4"/>
    <mergeCell ref="I4:J4"/>
    <mergeCell ref="K4:L4"/>
    <mergeCell ref="A6:A8"/>
    <mergeCell ref="B6:C8"/>
    <mergeCell ref="M6:M8"/>
    <mergeCell ref="A9:A13"/>
    <mergeCell ref="B9:C13"/>
    <mergeCell ref="M9:M13"/>
    <mergeCell ref="A14:A15"/>
    <mergeCell ref="B14:C15"/>
    <mergeCell ref="M14:M15"/>
    <mergeCell ref="A16:A20"/>
    <mergeCell ref="B16:C20"/>
    <mergeCell ref="M16:M20"/>
    <mergeCell ref="E17:E20"/>
    <mergeCell ref="A38:A42"/>
    <mergeCell ref="B38:C42"/>
    <mergeCell ref="E38:E41"/>
    <mergeCell ref="M38:M42"/>
    <mergeCell ref="A21:A22"/>
    <mergeCell ref="B21:C22"/>
    <mergeCell ref="E21:E22"/>
    <mergeCell ref="M21:M22"/>
    <mergeCell ref="A23:A30"/>
    <mergeCell ref="B23:C30"/>
    <mergeCell ref="E23:E30"/>
    <mergeCell ref="M23:M30"/>
    <mergeCell ref="A31:A37"/>
    <mergeCell ref="B31:C37"/>
    <mergeCell ref="M31:M37"/>
    <mergeCell ref="E32:E33"/>
    <mergeCell ref="E36:E37"/>
    <mergeCell ref="B59:L59"/>
    <mergeCell ref="A43:A46"/>
    <mergeCell ref="B43:C46"/>
    <mergeCell ref="E43:E45"/>
    <mergeCell ref="M43:M46"/>
    <mergeCell ref="A47:A57"/>
    <mergeCell ref="B47:C57"/>
    <mergeCell ref="E47:E54"/>
    <mergeCell ref="M47:M57"/>
    <mergeCell ref="E55:E57"/>
  </mergeCells>
  <dataValidations count="1">
    <dataValidation type="list" allowBlank="1" showInputMessage="1" showErrorMessage="1" sqref="G6:L57" xr:uid="{0A2712BB-1A0D-473C-8034-851FAD5B5DC6}">
      <formula1>$K$3</formula1>
    </dataValidation>
  </dataValidations>
  <printOptions horizontalCentered="1"/>
  <pageMargins left="0" right="0" top="0.39370078740157483" bottom="0.78740157480314965" header="0" footer="0.39370078740157483"/>
  <pageSetup scale="64" fitToHeight="100" orientation="landscape" horizontalDpi="4294967295" verticalDpi="4294967295" r:id="rId1"/>
  <headerFooter>
    <oddFooter>&amp;CPágina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0186-28F4-46F6-8A7A-59B35D306226}">
  <sheetPr>
    <tabColor rgb="FF002060"/>
    <pageSetUpPr fitToPage="1"/>
  </sheetPr>
  <dimension ref="A2:P67"/>
  <sheetViews>
    <sheetView showGridLines="0" zoomScaleNormal="100" workbookViewId="0">
      <pane xSplit="6" ySplit="5" topLeftCell="G15" activePane="bottomRight" state="frozen"/>
      <selection activeCell="N14" sqref="N14"/>
      <selection pane="topRight" activeCell="N14" sqref="N14"/>
      <selection pane="bottomLeft" activeCell="N14" sqref="N14"/>
      <selection pane="bottomRight" activeCell="N14" sqref="N14"/>
    </sheetView>
  </sheetViews>
  <sheetFormatPr baseColWidth="10" defaultRowHeight="12.75" x14ac:dyDescent="0.2"/>
  <cols>
    <col min="1" max="1" width="4.7109375" style="51" customWidth="1"/>
    <col min="2" max="3" width="15.7109375" style="13" customWidth="1"/>
    <col min="4" max="4" width="10.7109375" style="13" customWidth="1"/>
    <col min="5" max="5" width="20.7109375" style="13" customWidth="1"/>
    <col min="6" max="6" width="30.7109375" style="13" customWidth="1"/>
    <col min="7" max="12" width="7.7109375" style="13" customWidth="1"/>
    <col min="13" max="13" width="10.7109375" style="54" customWidth="1"/>
    <col min="14" max="14" width="10.7109375" style="55" customWidth="1"/>
    <col min="15" max="15" width="10.7109375" style="54" customWidth="1"/>
    <col min="16" max="16" width="30.7109375" style="51" customWidth="1"/>
    <col min="17" max="16384" width="11.42578125" style="51"/>
  </cols>
  <sheetData>
    <row r="2" spans="1:16" s="11" customFormat="1" x14ac:dyDescent="0.25">
      <c r="A2" s="186" t="s">
        <v>222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spans="1:16" s="11" customFormat="1" x14ac:dyDescent="0.25">
      <c r="A3" s="12"/>
      <c r="B3" s="12"/>
      <c r="C3" s="12"/>
      <c r="D3" s="13"/>
      <c r="E3" s="12"/>
      <c r="F3" s="12"/>
      <c r="G3" s="12"/>
      <c r="H3" s="12"/>
      <c r="I3" s="13"/>
      <c r="J3" s="12"/>
      <c r="K3" s="14" t="s">
        <v>59</v>
      </c>
      <c r="L3" s="12"/>
      <c r="M3" s="15"/>
      <c r="N3" s="15"/>
      <c r="O3" s="15"/>
    </row>
    <row r="4" spans="1:16" s="11" customFormat="1" ht="25.5" x14ac:dyDescent="0.25">
      <c r="A4" s="16" t="s">
        <v>60</v>
      </c>
      <c r="B4" s="186" t="s">
        <v>61</v>
      </c>
      <c r="C4" s="186"/>
      <c r="D4" s="17"/>
      <c r="E4" s="16" t="s">
        <v>62</v>
      </c>
      <c r="F4" s="16" t="s">
        <v>63</v>
      </c>
      <c r="G4" s="187" t="s">
        <v>64</v>
      </c>
      <c r="H4" s="187"/>
      <c r="I4" s="187" t="s">
        <v>65</v>
      </c>
      <c r="J4" s="187"/>
      <c r="K4" s="187" t="s">
        <v>66</v>
      </c>
      <c r="L4" s="187"/>
      <c r="M4" s="18" t="s">
        <v>67</v>
      </c>
      <c r="N4" s="18" t="s">
        <v>68</v>
      </c>
      <c r="O4" s="18" t="s">
        <v>69</v>
      </c>
      <c r="P4" s="16" t="s">
        <v>70</v>
      </c>
    </row>
    <row r="5" spans="1:16" s="11" customFormat="1" x14ac:dyDescent="0.25">
      <c r="A5" s="19"/>
      <c r="B5" s="188"/>
      <c r="C5" s="188"/>
      <c r="D5" s="20"/>
      <c r="E5" s="20"/>
      <c r="F5" s="20"/>
      <c r="G5" s="21" t="s">
        <v>71</v>
      </c>
      <c r="H5" s="21" t="s">
        <v>72</v>
      </c>
      <c r="I5" s="21" t="s">
        <v>71</v>
      </c>
      <c r="J5" s="21" t="s">
        <v>72</v>
      </c>
      <c r="K5" s="21" t="s">
        <v>71</v>
      </c>
      <c r="L5" s="21" t="s">
        <v>72</v>
      </c>
      <c r="M5" s="23"/>
      <c r="N5" s="23"/>
      <c r="O5" s="23"/>
      <c r="P5" s="24"/>
    </row>
    <row r="6" spans="1:16" ht="38.25" x14ac:dyDescent="0.2">
      <c r="A6" s="180" t="s">
        <v>223</v>
      </c>
      <c r="B6" s="181" t="s">
        <v>224</v>
      </c>
      <c r="C6" s="181"/>
      <c r="D6" s="24" t="s">
        <v>225</v>
      </c>
      <c r="E6" s="24" t="s">
        <v>226</v>
      </c>
      <c r="F6" s="24" t="s">
        <v>227</v>
      </c>
      <c r="G6" s="25"/>
      <c r="H6" s="25"/>
      <c r="I6" s="25"/>
      <c r="J6" s="25"/>
      <c r="K6" s="25"/>
      <c r="L6" s="25"/>
      <c r="M6" s="192">
        <v>10</v>
      </c>
      <c r="N6" s="23">
        <v>5</v>
      </c>
      <c r="O6" s="23" t="str">
        <f>IF(K6="","",IF(K6="X",N6,""))</f>
        <v/>
      </c>
      <c r="P6" s="26"/>
    </row>
    <row r="7" spans="1:16" ht="38.25" x14ac:dyDescent="0.2">
      <c r="A7" s="180"/>
      <c r="B7" s="181"/>
      <c r="C7" s="181"/>
      <c r="D7" s="24" t="s">
        <v>228</v>
      </c>
      <c r="E7" s="24" t="s">
        <v>224</v>
      </c>
      <c r="F7" s="24" t="s">
        <v>229</v>
      </c>
      <c r="G7" s="25"/>
      <c r="H7" s="25"/>
      <c r="I7" s="25"/>
      <c r="J7" s="25"/>
      <c r="K7" s="25"/>
      <c r="L7" s="25"/>
      <c r="M7" s="192"/>
      <c r="N7" s="23">
        <v>5</v>
      </c>
      <c r="O7" s="23" t="str">
        <f t="shared" ref="O7:O65" si="0">IF(K7="","",IF(K7="X",N7,""))</f>
        <v/>
      </c>
      <c r="P7" s="26"/>
    </row>
    <row r="8" spans="1:16" ht="51" x14ac:dyDescent="0.2">
      <c r="A8" s="183" t="s">
        <v>230</v>
      </c>
      <c r="B8" s="196" t="s">
        <v>231</v>
      </c>
      <c r="C8" s="196"/>
      <c r="D8" s="27" t="s">
        <v>232</v>
      </c>
      <c r="E8" s="27" t="s">
        <v>233</v>
      </c>
      <c r="F8" s="27" t="s">
        <v>234</v>
      </c>
      <c r="G8" s="25"/>
      <c r="H8" s="25"/>
      <c r="I8" s="25"/>
      <c r="J8" s="25"/>
      <c r="K8" s="25"/>
      <c r="L8" s="25"/>
      <c r="M8" s="193">
        <v>20</v>
      </c>
      <c r="N8" s="28">
        <v>1.9</v>
      </c>
      <c r="O8" s="28" t="str">
        <f t="shared" si="0"/>
        <v/>
      </c>
      <c r="P8" s="26"/>
    </row>
    <row r="9" spans="1:16" ht="51" x14ac:dyDescent="0.2">
      <c r="A9" s="183"/>
      <c r="B9" s="196"/>
      <c r="C9" s="196"/>
      <c r="D9" s="27" t="s">
        <v>235</v>
      </c>
      <c r="E9" s="27" t="s">
        <v>236</v>
      </c>
      <c r="F9" s="27" t="s">
        <v>237</v>
      </c>
      <c r="G9" s="25"/>
      <c r="H9" s="25"/>
      <c r="I9" s="25"/>
      <c r="J9" s="25"/>
      <c r="K9" s="25"/>
      <c r="L9" s="25"/>
      <c r="M9" s="193"/>
      <c r="N9" s="28">
        <v>1.9</v>
      </c>
      <c r="O9" s="28" t="str">
        <f t="shared" si="0"/>
        <v/>
      </c>
      <c r="P9" s="26"/>
    </row>
    <row r="10" spans="1:16" ht="51" x14ac:dyDescent="0.2">
      <c r="A10" s="183"/>
      <c r="B10" s="196"/>
      <c r="C10" s="196"/>
      <c r="D10" s="27" t="s">
        <v>238</v>
      </c>
      <c r="E10" s="27" t="s">
        <v>239</v>
      </c>
      <c r="F10" s="27" t="s">
        <v>240</v>
      </c>
      <c r="G10" s="25"/>
      <c r="H10" s="25"/>
      <c r="I10" s="25"/>
      <c r="J10" s="25"/>
      <c r="K10" s="25"/>
      <c r="L10" s="25"/>
      <c r="M10" s="193"/>
      <c r="N10" s="28">
        <v>1.9</v>
      </c>
      <c r="O10" s="28" t="str">
        <f t="shared" si="0"/>
        <v/>
      </c>
      <c r="P10" s="26"/>
    </row>
    <row r="11" spans="1:16" ht="51" x14ac:dyDescent="0.2">
      <c r="A11" s="183"/>
      <c r="B11" s="196"/>
      <c r="C11" s="196"/>
      <c r="D11" s="27" t="s">
        <v>241</v>
      </c>
      <c r="E11" s="27" t="s">
        <v>242</v>
      </c>
      <c r="F11" s="27" t="s">
        <v>243</v>
      </c>
      <c r="G11" s="25"/>
      <c r="H11" s="25"/>
      <c r="I11" s="25"/>
      <c r="J11" s="25"/>
      <c r="K11" s="25"/>
      <c r="L11" s="25"/>
      <c r="M11" s="193"/>
      <c r="N11" s="28">
        <v>1.9</v>
      </c>
      <c r="O11" s="28" t="str">
        <f t="shared" si="0"/>
        <v/>
      </c>
      <c r="P11" s="26"/>
    </row>
    <row r="12" spans="1:16" ht="38.25" x14ac:dyDescent="0.2">
      <c r="A12" s="183"/>
      <c r="B12" s="196"/>
      <c r="C12" s="196"/>
      <c r="D12" s="27" t="s">
        <v>244</v>
      </c>
      <c r="E12" s="27" t="s">
        <v>245</v>
      </c>
      <c r="F12" s="27" t="s">
        <v>246</v>
      </c>
      <c r="G12" s="25"/>
      <c r="H12" s="25"/>
      <c r="I12" s="25"/>
      <c r="J12" s="25"/>
      <c r="K12" s="25"/>
      <c r="L12" s="25"/>
      <c r="M12" s="193"/>
      <c r="N12" s="28">
        <v>1.9</v>
      </c>
      <c r="O12" s="28" t="str">
        <f t="shared" si="0"/>
        <v/>
      </c>
      <c r="P12" s="26"/>
    </row>
    <row r="13" spans="1:16" ht="38.25" x14ac:dyDescent="0.2">
      <c r="A13" s="183"/>
      <c r="B13" s="196"/>
      <c r="C13" s="196"/>
      <c r="D13" s="27" t="s">
        <v>247</v>
      </c>
      <c r="E13" s="27" t="s">
        <v>248</v>
      </c>
      <c r="F13" s="27" t="s">
        <v>249</v>
      </c>
      <c r="G13" s="25"/>
      <c r="H13" s="25"/>
      <c r="I13" s="25"/>
      <c r="J13" s="25"/>
      <c r="K13" s="25"/>
      <c r="L13" s="25"/>
      <c r="M13" s="193"/>
      <c r="N13" s="28">
        <v>1.9</v>
      </c>
      <c r="O13" s="28" t="str">
        <f t="shared" si="0"/>
        <v/>
      </c>
      <c r="P13" s="26"/>
    </row>
    <row r="14" spans="1:16" ht="38.25" x14ac:dyDescent="0.2">
      <c r="A14" s="183"/>
      <c r="B14" s="196"/>
      <c r="C14" s="196"/>
      <c r="D14" s="27" t="s">
        <v>250</v>
      </c>
      <c r="E14" s="27" t="s">
        <v>251</v>
      </c>
      <c r="F14" s="27" t="s">
        <v>252</v>
      </c>
      <c r="G14" s="25"/>
      <c r="H14" s="25"/>
      <c r="I14" s="25"/>
      <c r="J14" s="25"/>
      <c r="K14" s="25"/>
      <c r="L14" s="25"/>
      <c r="M14" s="193"/>
      <c r="N14" s="28">
        <v>1.9</v>
      </c>
      <c r="O14" s="28" t="str">
        <f t="shared" si="0"/>
        <v/>
      </c>
      <c r="P14" s="26"/>
    </row>
    <row r="15" spans="1:16" ht="51" x14ac:dyDescent="0.2">
      <c r="A15" s="183"/>
      <c r="B15" s="196"/>
      <c r="C15" s="196"/>
      <c r="D15" s="27" t="s">
        <v>253</v>
      </c>
      <c r="E15" s="27" t="s">
        <v>254</v>
      </c>
      <c r="F15" s="27" t="s">
        <v>255</v>
      </c>
      <c r="G15" s="25"/>
      <c r="H15" s="25"/>
      <c r="I15" s="25"/>
      <c r="J15" s="25"/>
      <c r="K15" s="25"/>
      <c r="L15" s="25"/>
      <c r="M15" s="193"/>
      <c r="N15" s="28">
        <v>1.8</v>
      </c>
      <c r="O15" s="28" t="str">
        <f t="shared" si="0"/>
        <v/>
      </c>
      <c r="P15" s="26"/>
    </row>
    <row r="16" spans="1:16" ht="51" x14ac:dyDescent="0.2">
      <c r="A16" s="183"/>
      <c r="B16" s="196"/>
      <c r="C16" s="196"/>
      <c r="D16" s="27" t="s">
        <v>256</v>
      </c>
      <c r="E16" s="27" t="s">
        <v>257</v>
      </c>
      <c r="F16" s="27" t="s">
        <v>258</v>
      </c>
      <c r="G16" s="25"/>
      <c r="H16" s="25"/>
      <c r="I16" s="25"/>
      <c r="J16" s="25"/>
      <c r="K16" s="25"/>
      <c r="L16" s="25"/>
      <c r="M16" s="193"/>
      <c r="N16" s="28">
        <v>1.8</v>
      </c>
      <c r="O16" s="28" t="str">
        <f t="shared" si="0"/>
        <v/>
      </c>
      <c r="P16" s="26"/>
    </row>
    <row r="17" spans="1:16" ht="51" x14ac:dyDescent="0.2">
      <c r="A17" s="183"/>
      <c r="B17" s="196"/>
      <c r="C17" s="196"/>
      <c r="D17" s="27" t="s">
        <v>259</v>
      </c>
      <c r="E17" s="27" t="s">
        <v>260</v>
      </c>
      <c r="F17" s="27" t="s">
        <v>261</v>
      </c>
      <c r="G17" s="25"/>
      <c r="H17" s="25"/>
      <c r="I17" s="25"/>
      <c r="J17" s="25"/>
      <c r="K17" s="25"/>
      <c r="L17" s="25"/>
      <c r="M17" s="193"/>
      <c r="N17" s="28">
        <v>1.8</v>
      </c>
      <c r="O17" s="28" t="str">
        <f t="shared" si="0"/>
        <v/>
      </c>
      <c r="P17" s="26"/>
    </row>
    <row r="18" spans="1:16" ht="38.25" x14ac:dyDescent="0.2">
      <c r="A18" s="174" t="s">
        <v>262</v>
      </c>
      <c r="B18" s="175" t="s">
        <v>263</v>
      </c>
      <c r="C18" s="175"/>
      <c r="D18" s="30" t="s">
        <v>264</v>
      </c>
      <c r="E18" s="174" t="s">
        <v>265</v>
      </c>
      <c r="F18" s="30" t="s">
        <v>266</v>
      </c>
      <c r="G18" s="25"/>
      <c r="H18" s="25"/>
      <c r="I18" s="25"/>
      <c r="J18" s="25"/>
      <c r="K18" s="25"/>
      <c r="L18" s="25"/>
      <c r="M18" s="194">
        <v>20</v>
      </c>
      <c r="N18" s="31">
        <v>3.3</v>
      </c>
      <c r="O18" s="31" t="str">
        <f t="shared" si="0"/>
        <v/>
      </c>
      <c r="P18" s="26"/>
    </row>
    <row r="19" spans="1:16" x14ac:dyDescent="0.2">
      <c r="A19" s="174"/>
      <c r="B19" s="175"/>
      <c r="C19" s="175"/>
      <c r="D19" s="30" t="s">
        <v>267</v>
      </c>
      <c r="E19" s="174"/>
      <c r="F19" s="30" t="s">
        <v>268</v>
      </c>
      <c r="G19" s="25"/>
      <c r="H19" s="25"/>
      <c r="I19" s="25"/>
      <c r="J19" s="25"/>
      <c r="K19" s="25"/>
      <c r="L19" s="25"/>
      <c r="M19" s="194"/>
      <c r="N19" s="31">
        <v>3.3</v>
      </c>
      <c r="O19" s="31" t="str">
        <f t="shared" si="0"/>
        <v/>
      </c>
      <c r="P19" s="26"/>
    </row>
    <row r="20" spans="1:16" x14ac:dyDescent="0.2">
      <c r="A20" s="174"/>
      <c r="B20" s="175"/>
      <c r="C20" s="175"/>
      <c r="D20" s="30" t="s">
        <v>269</v>
      </c>
      <c r="E20" s="174"/>
      <c r="F20" s="30" t="s">
        <v>270</v>
      </c>
      <c r="G20" s="25"/>
      <c r="H20" s="25"/>
      <c r="I20" s="25"/>
      <c r="J20" s="25"/>
      <c r="K20" s="25"/>
      <c r="L20" s="25"/>
      <c r="M20" s="194"/>
      <c r="N20" s="31">
        <v>3.3</v>
      </c>
      <c r="O20" s="31" t="str">
        <f t="shared" si="0"/>
        <v/>
      </c>
      <c r="P20" s="26"/>
    </row>
    <row r="21" spans="1:16" x14ac:dyDescent="0.2">
      <c r="A21" s="174"/>
      <c r="B21" s="175"/>
      <c r="C21" s="175"/>
      <c r="D21" s="30" t="s">
        <v>271</v>
      </c>
      <c r="E21" s="174"/>
      <c r="F21" s="30" t="s">
        <v>272</v>
      </c>
      <c r="G21" s="25"/>
      <c r="H21" s="25"/>
      <c r="I21" s="25"/>
      <c r="J21" s="25"/>
      <c r="K21" s="25"/>
      <c r="L21" s="25"/>
      <c r="M21" s="194"/>
      <c r="N21" s="31">
        <v>3.3</v>
      </c>
      <c r="O21" s="31" t="str">
        <f t="shared" si="0"/>
        <v/>
      </c>
      <c r="P21" s="26"/>
    </row>
    <row r="22" spans="1:16" x14ac:dyDescent="0.2">
      <c r="A22" s="174"/>
      <c r="B22" s="175"/>
      <c r="C22" s="175"/>
      <c r="D22" s="30" t="s">
        <v>273</v>
      </c>
      <c r="E22" s="174"/>
      <c r="F22" s="30" t="s">
        <v>274</v>
      </c>
      <c r="G22" s="25"/>
      <c r="H22" s="25"/>
      <c r="I22" s="25"/>
      <c r="J22" s="25"/>
      <c r="K22" s="25"/>
      <c r="L22" s="25"/>
      <c r="M22" s="194"/>
      <c r="N22" s="31">
        <v>3.3</v>
      </c>
      <c r="O22" s="31" t="str">
        <f t="shared" si="0"/>
        <v/>
      </c>
      <c r="P22" s="26"/>
    </row>
    <row r="23" spans="1:16" ht="51" x14ac:dyDescent="0.2">
      <c r="A23" s="174"/>
      <c r="B23" s="175"/>
      <c r="C23" s="175"/>
      <c r="D23" s="30" t="s">
        <v>275</v>
      </c>
      <c r="E23" s="30" t="s">
        <v>276</v>
      </c>
      <c r="F23" s="30" t="s">
        <v>277</v>
      </c>
      <c r="G23" s="25"/>
      <c r="H23" s="25"/>
      <c r="I23" s="25"/>
      <c r="J23" s="25"/>
      <c r="K23" s="25"/>
      <c r="L23" s="25"/>
      <c r="M23" s="194"/>
      <c r="N23" s="31">
        <v>3.3</v>
      </c>
      <c r="O23" s="31" t="str">
        <f t="shared" si="0"/>
        <v/>
      </c>
      <c r="P23" s="26"/>
    </row>
    <row r="24" spans="1:16" ht="25.5" x14ac:dyDescent="0.2">
      <c r="A24" s="177" t="s">
        <v>278</v>
      </c>
      <c r="B24" s="178" t="s">
        <v>279</v>
      </c>
      <c r="C24" s="178"/>
      <c r="D24" s="33" t="s">
        <v>280</v>
      </c>
      <c r="E24" s="177" t="s">
        <v>281</v>
      </c>
      <c r="F24" s="33" t="s">
        <v>282</v>
      </c>
      <c r="G24" s="25"/>
      <c r="H24" s="25"/>
      <c r="I24" s="25"/>
      <c r="J24" s="25"/>
      <c r="K24" s="25"/>
      <c r="L24" s="25"/>
      <c r="M24" s="195">
        <v>20</v>
      </c>
      <c r="N24" s="34">
        <v>1.4</v>
      </c>
      <c r="O24" s="34" t="str">
        <f t="shared" si="0"/>
        <v/>
      </c>
      <c r="P24" s="26"/>
    </row>
    <row r="25" spans="1:16" ht="38.25" x14ac:dyDescent="0.2">
      <c r="A25" s="177"/>
      <c r="B25" s="178"/>
      <c r="C25" s="178"/>
      <c r="D25" s="33" t="s">
        <v>283</v>
      </c>
      <c r="E25" s="177"/>
      <c r="F25" s="33" t="s">
        <v>284</v>
      </c>
      <c r="G25" s="25"/>
      <c r="H25" s="25"/>
      <c r="I25" s="25"/>
      <c r="J25" s="25"/>
      <c r="K25" s="25"/>
      <c r="L25" s="25"/>
      <c r="M25" s="195"/>
      <c r="N25" s="34">
        <v>1.4</v>
      </c>
      <c r="O25" s="34" t="str">
        <f t="shared" si="0"/>
        <v/>
      </c>
      <c r="P25" s="26"/>
    </row>
    <row r="26" spans="1:16" ht="25.5" x14ac:dyDescent="0.2">
      <c r="A26" s="177"/>
      <c r="B26" s="178"/>
      <c r="C26" s="178"/>
      <c r="D26" s="33" t="s">
        <v>285</v>
      </c>
      <c r="E26" s="177"/>
      <c r="F26" s="33" t="s">
        <v>286</v>
      </c>
      <c r="G26" s="25"/>
      <c r="H26" s="25"/>
      <c r="I26" s="25"/>
      <c r="J26" s="25"/>
      <c r="K26" s="25"/>
      <c r="L26" s="25"/>
      <c r="M26" s="195"/>
      <c r="N26" s="34">
        <v>1.4</v>
      </c>
      <c r="O26" s="34" t="str">
        <f t="shared" si="0"/>
        <v/>
      </c>
      <c r="P26" s="26"/>
    </row>
    <row r="27" spans="1:16" x14ac:dyDescent="0.2">
      <c r="A27" s="177"/>
      <c r="B27" s="178"/>
      <c r="C27" s="178"/>
      <c r="D27" s="33" t="s">
        <v>287</v>
      </c>
      <c r="E27" s="177"/>
      <c r="F27" s="33" t="s">
        <v>288</v>
      </c>
      <c r="G27" s="25"/>
      <c r="H27" s="25"/>
      <c r="I27" s="25"/>
      <c r="J27" s="25"/>
      <c r="K27" s="25"/>
      <c r="L27" s="25"/>
      <c r="M27" s="195"/>
      <c r="N27" s="34">
        <v>1.4</v>
      </c>
      <c r="O27" s="34" t="str">
        <f t="shared" si="0"/>
        <v/>
      </c>
      <c r="P27" s="26"/>
    </row>
    <row r="28" spans="1:16" ht="38.25" x14ac:dyDescent="0.2">
      <c r="A28" s="177"/>
      <c r="B28" s="178"/>
      <c r="C28" s="178"/>
      <c r="D28" s="33" t="s">
        <v>289</v>
      </c>
      <c r="E28" s="177"/>
      <c r="F28" s="33" t="s">
        <v>290</v>
      </c>
      <c r="G28" s="25"/>
      <c r="H28" s="25"/>
      <c r="I28" s="25"/>
      <c r="J28" s="25"/>
      <c r="K28" s="25"/>
      <c r="L28" s="25"/>
      <c r="M28" s="195"/>
      <c r="N28" s="34">
        <v>1.4</v>
      </c>
      <c r="O28" s="34" t="str">
        <f t="shared" si="0"/>
        <v/>
      </c>
      <c r="P28" s="26"/>
    </row>
    <row r="29" spans="1:16" ht="25.5" x14ac:dyDescent="0.2">
      <c r="A29" s="177"/>
      <c r="B29" s="178"/>
      <c r="C29" s="178"/>
      <c r="D29" s="33" t="s">
        <v>291</v>
      </c>
      <c r="E29" s="177"/>
      <c r="F29" s="33" t="s">
        <v>292</v>
      </c>
      <c r="G29" s="25"/>
      <c r="H29" s="25"/>
      <c r="I29" s="25"/>
      <c r="J29" s="25"/>
      <c r="K29" s="25"/>
      <c r="L29" s="25"/>
      <c r="M29" s="195"/>
      <c r="N29" s="34">
        <v>1.4</v>
      </c>
      <c r="O29" s="34" t="str">
        <f t="shared" si="0"/>
        <v/>
      </c>
      <c r="P29" s="26"/>
    </row>
    <row r="30" spans="1:16" ht="25.5" x14ac:dyDescent="0.2">
      <c r="A30" s="177"/>
      <c r="B30" s="178"/>
      <c r="C30" s="178"/>
      <c r="D30" s="33" t="s">
        <v>293</v>
      </c>
      <c r="E30" s="177"/>
      <c r="F30" s="33" t="s">
        <v>294</v>
      </c>
      <c r="G30" s="25"/>
      <c r="H30" s="25"/>
      <c r="I30" s="25"/>
      <c r="J30" s="25"/>
      <c r="K30" s="25"/>
      <c r="L30" s="25"/>
      <c r="M30" s="195"/>
      <c r="N30" s="34">
        <v>1.4</v>
      </c>
      <c r="O30" s="34" t="str">
        <f t="shared" si="0"/>
        <v/>
      </c>
      <c r="P30" s="26"/>
    </row>
    <row r="31" spans="1:16" ht="25.5" x14ac:dyDescent="0.2">
      <c r="A31" s="177"/>
      <c r="B31" s="178"/>
      <c r="C31" s="178"/>
      <c r="D31" s="33" t="s">
        <v>295</v>
      </c>
      <c r="E31" s="177"/>
      <c r="F31" s="33" t="s">
        <v>296</v>
      </c>
      <c r="G31" s="25"/>
      <c r="H31" s="25"/>
      <c r="I31" s="25"/>
      <c r="J31" s="25"/>
      <c r="K31" s="25"/>
      <c r="L31" s="25"/>
      <c r="M31" s="195"/>
      <c r="N31" s="34">
        <v>1.4</v>
      </c>
      <c r="O31" s="34" t="str">
        <f t="shared" si="0"/>
        <v/>
      </c>
      <c r="P31" s="26"/>
    </row>
    <row r="32" spans="1:16" ht="38.25" x14ac:dyDescent="0.2">
      <c r="A32" s="177"/>
      <c r="B32" s="178"/>
      <c r="C32" s="178"/>
      <c r="D32" s="33" t="s">
        <v>297</v>
      </c>
      <c r="E32" s="177"/>
      <c r="F32" s="33" t="s">
        <v>298</v>
      </c>
      <c r="G32" s="25"/>
      <c r="H32" s="25"/>
      <c r="I32" s="25"/>
      <c r="J32" s="25"/>
      <c r="K32" s="25"/>
      <c r="L32" s="25"/>
      <c r="M32" s="195"/>
      <c r="N32" s="34">
        <v>1.4</v>
      </c>
      <c r="O32" s="34" t="str">
        <f t="shared" si="0"/>
        <v/>
      </c>
      <c r="P32" s="26"/>
    </row>
    <row r="33" spans="1:16" ht="38.25" x14ac:dyDescent="0.2">
      <c r="A33" s="177"/>
      <c r="B33" s="178"/>
      <c r="C33" s="178"/>
      <c r="D33" s="33" t="s">
        <v>299</v>
      </c>
      <c r="E33" s="177"/>
      <c r="F33" s="33" t="s">
        <v>300</v>
      </c>
      <c r="G33" s="25"/>
      <c r="H33" s="25"/>
      <c r="I33" s="25"/>
      <c r="J33" s="25"/>
      <c r="K33" s="25"/>
      <c r="L33" s="25"/>
      <c r="M33" s="195"/>
      <c r="N33" s="34">
        <v>1.4</v>
      </c>
      <c r="O33" s="34" t="str">
        <f t="shared" si="0"/>
        <v/>
      </c>
      <c r="P33" s="26"/>
    </row>
    <row r="34" spans="1:16" ht="25.5" x14ac:dyDescent="0.2">
      <c r="A34" s="177"/>
      <c r="B34" s="178"/>
      <c r="C34" s="178"/>
      <c r="D34" s="33" t="s">
        <v>301</v>
      </c>
      <c r="E34" s="177"/>
      <c r="F34" s="33" t="s">
        <v>302</v>
      </c>
      <c r="G34" s="25"/>
      <c r="H34" s="25"/>
      <c r="I34" s="25"/>
      <c r="J34" s="25"/>
      <c r="K34" s="25"/>
      <c r="L34" s="25"/>
      <c r="M34" s="195"/>
      <c r="N34" s="34">
        <v>1.4</v>
      </c>
      <c r="O34" s="34" t="str">
        <f t="shared" si="0"/>
        <v/>
      </c>
      <c r="P34" s="26"/>
    </row>
    <row r="35" spans="1:16" ht="25.5" x14ac:dyDescent="0.2">
      <c r="A35" s="177"/>
      <c r="B35" s="178"/>
      <c r="C35" s="178"/>
      <c r="D35" s="33" t="s">
        <v>303</v>
      </c>
      <c r="E35" s="177"/>
      <c r="F35" s="33" t="s">
        <v>304</v>
      </c>
      <c r="G35" s="25"/>
      <c r="H35" s="25"/>
      <c r="I35" s="25"/>
      <c r="J35" s="25"/>
      <c r="K35" s="25"/>
      <c r="L35" s="25"/>
      <c r="M35" s="195"/>
      <c r="N35" s="34">
        <v>1.4</v>
      </c>
      <c r="O35" s="34" t="str">
        <f t="shared" si="0"/>
        <v/>
      </c>
      <c r="P35" s="26"/>
    </row>
    <row r="36" spans="1:16" ht="25.5" x14ac:dyDescent="0.2">
      <c r="A36" s="177"/>
      <c r="B36" s="178"/>
      <c r="C36" s="178"/>
      <c r="D36" s="33" t="s">
        <v>305</v>
      </c>
      <c r="E36" s="177"/>
      <c r="F36" s="33" t="s">
        <v>306</v>
      </c>
      <c r="G36" s="25"/>
      <c r="H36" s="25"/>
      <c r="I36" s="25"/>
      <c r="J36" s="25"/>
      <c r="K36" s="25"/>
      <c r="L36" s="25"/>
      <c r="M36" s="195"/>
      <c r="N36" s="34">
        <v>1.4</v>
      </c>
      <c r="O36" s="34" t="str">
        <f t="shared" si="0"/>
        <v/>
      </c>
      <c r="P36" s="26"/>
    </row>
    <row r="37" spans="1:16" ht="51" x14ac:dyDescent="0.2">
      <c r="A37" s="177"/>
      <c r="B37" s="178"/>
      <c r="C37" s="178"/>
      <c r="D37" s="33" t="s">
        <v>307</v>
      </c>
      <c r="E37" s="177" t="s">
        <v>308</v>
      </c>
      <c r="F37" s="33" t="s">
        <v>309</v>
      </c>
      <c r="G37" s="25"/>
      <c r="H37" s="25"/>
      <c r="I37" s="25"/>
      <c r="J37" s="25"/>
      <c r="K37" s="25"/>
      <c r="L37" s="25"/>
      <c r="M37" s="195"/>
      <c r="N37" s="34">
        <v>1.4</v>
      </c>
      <c r="O37" s="34" t="str">
        <f t="shared" si="0"/>
        <v/>
      </c>
      <c r="P37" s="26"/>
    </row>
    <row r="38" spans="1:16" ht="51" x14ac:dyDescent="0.2">
      <c r="A38" s="177"/>
      <c r="B38" s="178"/>
      <c r="C38" s="178"/>
      <c r="D38" s="33" t="s">
        <v>310</v>
      </c>
      <c r="E38" s="177"/>
      <c r="F38" s="33" t="s">
        <v>311</v>
      </c>
      <c r="G38" s="25"/>
      <c r="H38" s="25"/>
      <c r="I38" s="25"/>
      <c r="J38" s="25"/>
      <c r="K38" s="25"/>
      <c r="L38" s="25"/>
      <c r="M38" s="195"/>
      <c r="N38" s="34">
        <v>1.4</v>
      </c>
      <c r="O38" s="34" t="str">
        <f t="shared" si="0"/>
        <v/>
      </c>
      <c r="P38" s="26"/>
    </row>
    <row r="39" spans="1:16" ht="63.75" x14ac:dyDescent="0.2">
      <c r="A39" s="180" t="s">
        <v>312</v>
      </c>
      <c r="B39" s="181" t="s">
        <v>313</v>
      </c>
      <c r="C39" s="181"/>
      <c r="D39" s="24" t="s">
        <v>314</v>
      </c>
      <c r="E39" s="180" t="s">
        <v>315</v>
      </c>
      <c r="F39" s="24" t="s">
        <v>316</v>
      </c>
      <c r="G39" s="25"/>
      <c r="H39" s="25"/>
      <c r="I39" s="25"/>
      <c r="J39" s="25"/>
      <c r="K39" s="25"/>
      <c r="L39" s="25"/>
      <c r="M39" s="192">
        <v>10</v>
      </c>
      <c r="N39" s="23">
        <v>1.5</v>
      </c>
      <c r="O39" s="23" t="str">
        <f t="shared" si="0"/>
        <v/>
      </c>
      <c r="P39" s="26"/>
    </row>
    <row r="40" spans="1:16" ht="51" x14ac:dyDescent="0.2">
      <c r="A40" s="180"/>
      <c r="B40" s="181"/>
      <c r="C40" s="181"/>
      <c r="D40" s="24" t="s">
        <v>317</v>
      </c>
      <c r="E40" s="180"/>
      <c r="F40" s="24" t="s">
        <v>318</v>
      </c>
      <c r="G40" s="25"/>
      <c r="H40" s="25"/>
      <c r="I40" s="25"/>
      <c r="J40" s="25"/>
      <c r="K40" s="25"/>
      <c r="L40" s="25"/>
      <c r="M40" s="192"/>
      <c r="N40" s="23">
        <v>1.5</v>
      </c>
      <c r="O40" s="23" t="str">
        <f t="shared" si="0"/>
        <v/>
      </c>
      <c r="P40" s="26"/>
    </row>
    <row r="41" spans="1:16" ht="63.75" x14ac:dyDescent="0.2">
      <c r="A41" s="180"/>
      <c r="B41" s="181"/>
      <c r="C41" s="181"/>
      <c r="D41" s="24" t="s">
        <v>319</v>
      </c>
      <c r="E41" s="180"/>
      <c r="F41" s="24" t="s">
        <v>320</v>
      </c>
      <c r="G41" s="25"/>
      <c r="H41" s="25"/>
      <c r="I41" s="25"/>
      <c r="J41" s="25"/>
      <c r="K41" s="25"/>
      <c r="L41" s="25"/>
      <c r="M41" s="192"/>
      <c r="N41" s="23">
        <v>1.5</v>
      </c>
      <c r="O41" s="23" t="str">
        <f t="shared" si="0"/>
        <v/>
      </c>
      <c r="P41" s="26"/>
    </row>
    <row r="42" spans="1:16" ht="51" x14ac:dyDescent="0.2">
      <c r="A42" s="180"/>
      <c r="B42" s="181"/>
      <c r="C42" s="181"/>
      <c r="D42" s="24" t="s">
        <v>321</v>
      </c>
      <c r="E42" s="180" t="s">
        <v>322</v>
      </c>
      <c r="F42" s="24" t="s">
        <v>323</v>
      </c>
      <c r="G42" s="25"/>
      <c r="H42" s="25"/>
      <c r="I42" s="25"/>
      <c r="J42" s="25"/>
      <c r="K42" s="25"/>
      <c r="L42" s="25"/>
      <c r="M42" s="192"/>
      <c r="N42" s="23">
        <v>1.5</v>
      </c>
      <c r="O42" s="23" t="str">
        <f t="shared" si="0"/>
        <v/>
      </c>
      <c r="P42" s="26"/>
    </row>
    <row r="43" spans="1:16" ht="63.75" x14ac:dyDescent="0.2">
      <c r="A43" s="180"/>
      <c r="B43" s="181"/>
      <c r="C43" s="181"/>
      <c r="D43" s="24" t="s">
        <v>324</v>
      </c>
      <c r="E43" s="180"/>
      <c r="F43" s="24" t="s">
        <v>325</v>
      </c>
      <c r="G43" s="25"/>
      <c r="H43" s="25"/>
      <c r="I43" s="25"/>
      <c r="J43" s="25"/>
      <c r="K43" s="25"/>
      <c r="L43" s="25"/>
      <c r="M43" s="192"/>
      <c r="N43" s="23">
        <v>1.5</v>
      </c>
      <c r="O43" s="23" t="str">
        <f t="shared" si="0"/>
        <v/>
      </c>
      <c r="P43" s="26"/>
    </row>
    <row r="44" spans="1:16" ht="51" x14ac:dyDescent="0.2">
      <c r="A44" s="180"/>
      <c r="B44" s="181"/>
      <c r="C44" s="181"/>
      <c r="D44" s="24" t="s">
        <v>326</v>
      </c>
      <c r="E44" s="180"/>
      <c r="F44" s="24" t="s">
        <v>327</v>
      </c>
      <c r="G44" s="25"/>
      <c r="H44" s="25"/>
      <c r="I44" s="25"/>
      <c r="J44" s="25"/>
      <c r="K44" s="25"/>
      <c r="L44" s="25"/>
      <c r="M44" s="192"/>
      <c r="N44" s="23">
        <v>1.5</v>
      </c>
      <c r="O44" s="23" t="str">
        <f t="shared" si="0"/>
        <v/>
      </c>
      <c r="P44" s="26"/>
    </row>
    <row r="45" spans="1:16" ht="63.75" x14ac:dyDescent="0.2">
      <c r="A45" s="180"/>
      <c r="B45" s="181"/>
      <c r="C45" s="181"/>
      <c r="D45" s="24" t="s">
        <v>328</v>
      </c>
      <c r="E45" s="180"/>
      <c r="F45" s="24" t="s">
        <v>329</v>
      </c>
      <c r="G45" s="25"/>
      <c r="H45" s="25"/>
      <c r="I45" s="25"/>
      <c r="J45" s="25"/>
      <c r="K45" s="25"/>
      <c r="L45" s="25"/>
      <c r="M45" s="192"/>
      <c r="N45" s="23">
        <v>1.5</v>
      </c>
      <c r="O45" s="23" t="str">
        <f t="shared" si="0"/>
        <v/>
      </c>
      <c r="P45" s="26"/>
    </row>
    <row r="46" spans="1:16" ht="25.5" x14ac:dyDescent="0.2">
      <c r="A46" s="183" t="s">
        <v>330</v>
      </c>
      <c r="B46" s="184" t="s">
        <v>331</v>
      </c>
      <c r="C46" s="184"/>
      <c r="D46" s="27" t="s">
        <v>332</v>
      </c>
      <c r="E46" s="183" t="s">
        <v>333</v>
      </c>
      <c r="F46" s="27" t="s">
        <v>334</v>
      </c>
      <c r="G46" s="25"/>
      <c r="H46" s="25"/>
      <c r="I46" s="25"/>
      <c r="J46" s="25"/>
      <c r="K46" s="25"/>
      <c r="L46" s="25"/>
      <c r="M46" s="193">
        <v>20</v>
      </c>
      <c r="N46" s="28">
        <v>1</v>
      </c>
      <c r="O46" s="28" t="str">
        <f t="shared" si="0"/>
        <v/>
      </c>
      <c r="P46" s="26"/>
    </row>
    <row r="47" spans="1:16" ht="25.5" x14ac:dyDescent="0.2">
      <c r="A47" s="183"/>
      <c r="B47" s="184"/>
      <c r="C47" s="184"/>
      <c r="D47" s="27" t="s">
        <v>335</v>
      </c>
      <c r="E47" s="183"/>
      <c r="F47" s="27" t="s">
        <v>336</v>
      </c>
      <c r="G47" s="25"/>
      <c r="H47" s="25"/>
      <c r="I47" s="25"/>
      <c r="J47" s="25"/>
      <c r="K47" s="25"/>
      <c r="L47" s="25"/>
      <c r="M47" s="193"/>
      <c r="N47" s="28">
        <v>1</v>
      </c>
      <c r="O47" s="28" t="str">
        <f t="shared" si="0"/>
        <v/>
      </c>
      <c r="P47" s="26"/>
    </row>
    <row r="48" spans="1:16" ht="38.25" x14ac:dyDescent="0.2">
      <c r="A48" s="183"/>
      <c r="B48" s="184"/>
      <c r="C48" s="184"/>
      <c r="D48" s="27" t="s">
        <v>337</v>
      </c>
      <c r="E48" s="183"/>
      <c r="F48" s="27" t="s">
        <v>338</v>
      </c>
      <c r="G48" s="25"/>
      <c r="H48" s="25"/>
      <c r="I48" s="25"/>
      <c r="J48" s="25"/>
      <c r="K48" s="25"/>
      <c r="L48" s="25"/>
      <c r="M48" s="193"/>
      <c r="N48" s="28">
        <v>1</v>
      </c>
      <c r="O48" s="28" t="str">
        <f t="shared" si="0"/>
        <v/>
      </c>
      <c r="P48" s="26"/>
    </row>
    <row r="49" spans="1:16" ht="25.5" x14ac:dyDescent="0.2">
      <c r="A49" s="183"/>
      <c r="B49" s="184"/>
      <c r="C49" s="184"/>
      <c r="D49" s="27" t="s">
        <v>339</v>
      </c>
      <c r="E49" s="183"/>
      <c r="F49" s="27" t="s">
        <v>340</v>
      </c>
      <c r="G49" s="25"/>
      <c r="H49" s="25"/>
      <c r="I49" s="25"/>
      <c r="J49" s="25"/>
      <c r="K49" s="25"/>
      <c r="L49" s="25"/>
      <c r="M49" s="193"/>
      <c r="N49" s="28">
        <v>1</v>
      </c>
      <c r="O49" s="28" t="str">
        <f t="shared" si="0"/>
        <v/>
      </c>
      <c r="P49" s="26"/>
    </row>
    <row r="50" spans="1:16" ht="25.5" x14ac:dyDescent="0.2">
      <c r="A50" s="183"/>
      <c r="B50" s="184"/>
      <c r="C50" s="184"/>
      <c r="D50" s="27" t="s">
        <v>341</v>
      </c>
      <c r="E50" s="183"/>
      <c r="F50" s="27" t="s">
        <v>342</v>
      </c>
      <c r="G50" s="25"/>
      <c r="H50" s="25"/>
      <c r="I50" s="25"/>
      <c r="J50" s="25"/>
      <c r="K50" s="25"/>
      <c r="L50" s="25"/>
      <c r="M50" s="193"/>
      <c r="N50" s="28">
        <v>1</v>
      </c>
      <c r="O50" s="28" t="str">
        <f t="shared" si="0"/>
        <v/>
      </c>
      <c r="P50" s="26"/>
    </row>
    <row r="51" spans="1:16" ht="51" x14ac:dyDescent="0.2">
      <c r="A51" s="183"/>
      <c r="B51" s="184"/>
      <c r="C51" s="184"/>
      <c r="D51" s="27" t="s">
        <v>343</v>
      </c>
      <c r="E51" s="183"/>
      <c r="F51" s="27" t="s">
        <v>344</v>
      </c>
      <c r="G51" s="25"/>
      <c r="H51" s="25"/>
      <c r="I51" s="25"/>
      <c r="J51" s="25"/>
      <c r="K51" s="25"/>
      <c r="L51" s="25"/>
      <c r="M51" s="193"/>
      <c r="N51" s="28">
        <v>1</v>
      </c>
      <c r="O51" s="28" t="str">
        <f t="shared" si="0"/>
        <v/>
      </c>
      <c r="P51" s="26"/>
    </row>
    <row r="52" spans="1:16" ht="51" x14ac:dyDescent="0.2">
      <c r="A52" s="183"/>
      <c r="B52" s="184"/>
      <c r="C52" s="184"/>
      <c r="D52" s="27" t="s">
        <v>345</v>
      </c>
      <c r="E52" s="183" t="s">
        <v>346</v>
      </c>
      <c r="F52" s="27" t="s">
        <v>347</v>
      </c>
      <c r="G52" s="25"/>
      <c r="H52" s="25"/>
      <c r="I52" s="25"/>
      <c r="J52" s="25"/>
      <c r="K52" s="25"/>
      <c r="L52" s="25"/>
      <c r="M52" s="193"/>
      <c r="N52" s="28">
        <v>1</v>
      </c>
      <c r="O52" s="28" t="str">
        <f t="shared" si="0"/>
        <v/>
      </c>
      <c r="P52" s="26"/>
    </row>
    <row r="53" spans="1:16" ht="38.25" x14ac:dyDescent="0.2">
      <c r="A53" s="183"/>
      <c r="B53" s="184"/>
      <c r="C53" s="184"/>
      <c r="D53" s="27" t="s">
        <v>348</v>
      </c>
      <c r="E53" s="183"/>
      <c r="F53" s="27" t="s">
        <v>349</v>
      </c>
      <c r="G53" s="25"/>
      <c r="H53" s="25"/>
      <c r="I53" s="25"/>
      <c r="J53" s="25"/>
      <c r="K53" s="25"/>
      <c r="L53" s="25"/>
      <c r="M53" s="193"/>
      <c r="N53" s="28">
        <v>1</v>
      </c>
      <c r="O53" s="28" t="str">
        <f t="shared" si="0"/>
        <v/>
      </c>
      <c r="P53" s="26"/>
    </row>
    <row r="54" spans="1:16" ht="102" x14ac:dyDescent="0.2">
      <c r="A54" s="183"/>
      <c r="B54" s="184"/>
      <c r="C54" s="184"/>
      <c r="D54" s="27" t="s">
        <v>350</v>
      </c>
      <c r="E54" s="183" t="s">
        <v>351</v>
      </c>
      <c r="F54" s="27" t="s">
        <v>352</v>
      </c>
      <c r="G54" s="25"/>
      <c r="H54" s="25"/>
      <c r="I54" s="25"/>
      <c r="J54" s="25"/>
      <c r="K54" s="25"/>
      <c r="L54" s="25"/>
      <c r="M54" s="193"/>
      <c r="N54" s="28">
        <v>1</v>
      </c>
      <c r="O54" s="28" t="str">
        <f t="shared" si="0"/>
        <v/>
      </c>
      <c r="P54" s="26"/>
    </row>
    <row r="55" spans="1:16" ht="38.25" x14ac:dyDescent="0.2">
      <c r="A55" s="183"/>
      <c r="B55" s="184"/>
      <c r="C55" s="184"/>
      <c r="D55" s="27" t="s">
        <v>353</v>
      </c>
      <c r="E55" s="183"/>
      <c r="F55" s="27" t="s">
        <v>354</v>
      </c>
      <c r="G55" s="25"/>
      <c r="H55" s="25"/>
      <c r="I55" s="25"/>
      <c r="J55" s="25"/>
      <c r="K55" s="25"/>
      <c r="L55" s="25"/>
      <c r="M55" s="193"/>
      <c r="N55" s="28">
        <v>1</v>
      </c>
      <c r="O55" s="28" t="str">
        <f t="shared" si="0"/>
        <v/>
      </c>
      <c r="P55" s="26"/>
    </row>
    <row r="56" spans="1:16" ht="38.25" x14ac:dyDescent="0.2">
      <c r="A56" s="183"/>
      <c r="B56" s="184"/>
      <c r="C56" s="184"/>
      <c r="D56" s="27" t="s">
        <v>355</v>
      </c>
      <c r="E56" s="183"/>
      <c r="F56" s="27" t="s">
        <v>356</v>
      </c>
      <c r="G56" s="25"/>
      <c r="H56" s="25"/>
      <c r="I56" s="25"/>
      <c r="J56" s="25"/>
      <c r="K56" s="25"/>
      <c r="L56" s="25"/>
      <c r="M56" s="193"/>
      <c r="N56" s="28">
        <v>1</v>
      </c>
      <c r="O56" s="28" t="str">
        <f t="shared" si="0"/>
        <v/>
      </c>
      <c r="P56" s="26"/>
    </row>
    <row r="57" spans="1:16" ht="38.25" x14ac:dyDescent="0.2">
      <c r="A57" s="183"/>
      <c r="B57" s="184"/>
      <c r="C57" s="184"/>
      <c r="D57" s="27" t="s">
        <v>357</v>
      </c>
      <c r="E57" s="183"/>
      <c r="F57" s="27" t="s">
        <v>358</v>
      </c>
      <c r="G57" s="25"/>
      <c r="H57" s="25"/>
      <c r="I57" s="25"/>
      <c r="J57" s="25"/>
      <c r="K57" s="25"/>
      <c r="L57" s="25"/>
      <c r="M57" s="193"/>
      <c r="N57" s="28">
        <v>1</v>
      </c>
      <c r="O57" s="28" t="str">
        <f t="shared" si="0"/>
        <v/>
      </c>
      <c r="P57" s="26"/>
    </row>
    <row r="58" spans="1:16" ht="38.25" x14ac:dyDescent="0.2">
      <c r="A58" s="183"/>
      <c r="B58" s="184"/>
      <c r="C58" s="184"/>
      <c r="D58" s="27" t="s">
        <v>359</v>
      </c>
      <c r="E58" s="183" t="s">
        <v>360</v>
      </c>
      <c r="F58" s="27" t="s">
        <v>361</v>
      </c>
      <c r="G58" s="25"/>
      <c r="H58" s="25"/>
      <c r="I58" s="25"/>
      <c r="J58" s="25"/>
      <c r="K58" s="25"/>
      <c r="L58" s="25"/>
      <c r="M58" s="193"/>
      <c r="N58" s="28">
        <v>1</v>
      </c>
      <c r="O58" s="28" t="str">
        <f t="shared" si="0"/>
        <v/>
      </c>
      <c r="P58" s="26"/>
    </row>
    <row r="59" spans="1:16" ht="38.25" x14ac:dyDescent="0.2">
      <c r="A59" s="183"/>
      <c r="B59" s="184"/>
      <c r="C59" s="184"/>
      <c r="D59" s="27" t="s">
        <v>362</v>
      </c>
      <c r="E59" s="183"/>
      <c r="F59" s="27" t="s">
        <v>363</v>
      </c>
      <c r="G59" s="25"/>
      <c r="H59" s="25"/>
      <c r="I59" s="25"/>
      <c r="J59" s="25"/>
      <c r="K59" s="25"/>
      <c r="L59" s="25"/>
      <c r="M59" s="193"/>
      <c r="N59" s="28">
        <v>1</v>
      </c>
      <c r="O59" s="28" t="str">
        <f t="shared" si="0"/>
        <v/>
      </c>
      <c r="P59" s="26"/>
    </row>
    <row r="60" spans="1:16" ht="38.25" x14ac:dyDescent="0.2">
      <c r="A60" s="183"/>
      <c r="B60" s="184"/>
      <c r="C60" s="184"/>
      <c r="D60" s="27" t="s">
        <v>364</v>
      </c>
      <c r="E60" s="183"/>
      <c r="F60" s="27" t="s">
        <v>365</v>
      </c>
      <c r="G60" s="25"/>
      <c r="H60" s="25"/>
      <c r="I60" s="25"/>
      <c r="J60" s="25"/>
      <c r="K60" s="25"/>
      <c r="L60" s="25"/>
      <c r="M60" s="193"/>
      <c r="N60" s="28">
        <v>1</v>
      </c>
      <c r="O60" s="28" t="str">
        <f t="shared" si="0"/>
        <v/>
      </c>
      <c r="P60" s="26"/>
    </row>
    <row r="61" spans="1:16" ht="51" x14ac:dyDescent="0.2">
      <c r="A61" s="183"/>
      <c r="B61" s="184"/>
      <c r="C61" s="184"/>
      <c r="D61" s="27" t="s">
        <v>366</v>
      </c>
      <c r="E61" s="183" t="s">
        <v>367</v>
      </c>
      <c r="F61" s="27" t="s">
        <v>368</v>
      </c>
      <c r="G61" s="25"/>
      <c r="H61" s="25"/>
      <c r="I61" s="25"/>
      <c r="J61" s="25"/>
      <c r="K61" s="25"/>
      <c r="L61" s="25"/>
      <c r="M61" s="193"/>
      <c r="N61" s="28">
        <v>1</v>
      </c>
      <c r="O61" s="28" t="str">
        <f t="shared" si="0"/>
        <v/>
      </c>
      <c r="P61" s="26"/>
    </row>
    <row r="62" spans="1:16" ht="38.25" x14ac:dyDescent="0.2">
      <c r="A62" s="183"/>
      <c r="B62" s="184"/>
      <c r="C62" s="184"/>
      <c r="D62" s="27" t="s">
        <v>369</v>
      </c>
      <c r="E62" s="183" t="s">
        <v>370</v>
      </c>
      <c r="F62" s="27" t="s">
        <v>371</v>
      </c>
      <c r="G62" s="25"/>
      <c r="H62" s="25"/>
      <c r="I62" s="25"/>
      <c r="J62" s="25"/>
      <c r="K62" s="25"/>
      <c r="L62" s="25"/>
      <c r="M62" s="193"/>
      <c r="N62" s="28">
        <v>1</v>
      </c>
      <c r="O62" s="28" t="str">
        <f t="shared" si="0"/>
        <v/>
      </c>
      <c r="P62" s="26"/>
    </row>
    <row r="63" spans="1:16" ht="38.25" x14ac:dyDescent="0.2">
      <c r="A63" s="183"/>
      <c r="B63" s="184"/>
      <c r="C63" s="184"/>
      <c r="D63" s="27" t="s">
        <v>372</v>
      </c>
      <c r="E63" s="183" t="s">
        <v>373</v>
      </c>
      <c r="F63" s="27" t="s">
        <v>374</v>
      </c>
      <c r="G63" s="25"/>
      <c r="H63" s="25"/>
      <c r="I63" s="25"/>
      <c r="J63" s="25"/>
      <c r="K63" s="25"/>
      <c r="L63" s="25"/>
      <c r="M63" s="193"/>
      <c r="N63" s="28">
        <v>1</v>
      </c>
      <c r="O63" s="28" t="str">
        <f t="shared" si="0"/>
        <v/>
      </c>
      <c r="P63" s="26"/>
    </row>
    <row r="64" spans="1:16" ht="51" x14ac:dyDescent="0.2">
      <c r="A64" s="183"/>
      <c r="B64" s="184"/>
      <c r="C64" s="184"/>
      <c r="D64" s="27" t="s">
        <v>375</v>
      </c>
      <c r="E64" s="183"/>
      <c r="F64" s="27" t="s">
        <v>376</v>
      </c>
      <c r="G64" s="25"/>
      <c r="H64" s="25"/>
      <c r="I64" s="25"/>
      <c r="J64" s="25"/>
      <c r="K64" s="25"/>
      <c r="L64" s="25"/>
      <c r="M64" s="193"/>
      <c r="N64" s="28">
        <v>1</v>
      </c>
      <c r="O64" s="28" t="str">
        <f t="shared" si="0"/>
        <v/>
      </c>
      <c r="P64" s="26"/>
    </row>
    <row r="65" spans="1:16" ht="51" x14ac:dyDescent="0.2">
      <c r="A65" s="183"/>
      <c r="B65" s="184"/>
      <c r="C65" s="184"/>
      <c r="D65" s="27" t="s">
        <v>377</v>
      </c>
      <c r="E65" s="183"/>
      <c r="F65" s="27" t="s">
        <v>378</v>
      </c>
      <c r="G65" s="25"/>
      <c r="H65" s="25"/>
      <c r="I65" s="25"/>
      <c r="J65" s="25"/>
      <c r="K65" s="25"/>
      <c r="L65" s="25"/>
      <c r="M65" s="193"/>
      <c r="N65" s="28">
        <v>1</v>
      </c>
      <c r="O65" s="28" t="str">
        <f t="shared" si="0"/>
        <v/>
      </c>
      <c r="P65" s="26"/>
    </row>
    <row r="67" spans="1:16" x14ac:dyDescent="0.2">
      <c r="B67" s="189" t="s">
        <v>221</v>
      </c>
      <c r="C67" s="190"/>
      <c r="D67" s="190"/>
      <c r="E67" s="190"/>
      <c r="F67" s="190"/>
      <c r="G67" s="190"/>
      <c r="H67" s="190"/>
      <c r="I67" s="190"/>
      <c r="J67" s="190"/>
      <c r="K67" s="190"/>
      <c r="L67" s="191"/>
      <c r="M67" s="52">
        <f>SUM(M6:M65)</f>
        <v>100</v>
      </c>
      <c r="N67" s="52">
        <f>SUM(N6:N65)</f>
        <v>99.999999999999986</v>
      </c>
      <c r="O67" s="52">
        <f>SUM(O6:O65)</f>
        <v>0</v>
      </c>
    </row>
  </sheetData>
  <sheetProtection algorithmName="SHA-512" hashValue="vDI7EEExI/3Q4rSyjM3G05TlMiUIaZaFK5bhQJ1Y85x2FuS3fi9vtaIHKdKIpTtDJtxCj2twkCN4PQMRP0Ot5w==" saltValue="A48B8U0iJl82WlO4xaW/zQ==" spinCount="100000" sheet="1" objects="1" scenarios="1" selectLockedCells="1"/>
  <mergeCells count="36">
    <mergeCell ref="B5:C5"/>
    <mergeCell ref="A2:P2"/>
    <mergeCell ref="B4:C4"/>
    <mergeCell ref="G4:H4"/>
    <mergeCell ref="I4:J4"/>
    <mergeCell ref="K4:L4"/>
    <mergeCell ref="A6:A7"/>
    <mergeCell ref="B6:C7"/>
    <mergeCell ref="M6:M7"/>
    <mergeCell ref="A8:A17"/>
    <mergeCell ref="B8:C17"/>
    <mergeCell ref="M8:M17"/>
    <mergeCell ref="A18:A23"/>
    <mergeCell ref="B18:C23"/>
    <mergeCell ref="E18:E22"/>
    <mergeCell ref="M18:M23"/>
    <mergeCell ref="A24:A38"/>
    <mergeCell ref="B24:C38"/>
    <mergeCell ref="E24:E36"/>
    <mergeCell ref="M24:M38"/>
    <mergeCell ref="E37:E38"/>
    <mergeCell ref="A46:A65"/>
    <mergeCell ref="B46:C65"/>
    <mergeCell ref="E46:E51"/>
    <mergeCell ref="M46:M65"/>
    <mergeCell ref="E52:E53"/>
    <mergeCell ref="A39:A45"/>
    <mergeCell ref="B39:C45"/>
    <mergeCell ref="E39:E41"/>
    <mergeCell ref="M39:M45"/>
    <mergeCell ref="E42:E45"/>
    <mergeCell ref="E54:E57"/>
    <mergeCell ref="E58:E60"/>
    <mergeCell ref="E61:E62"/>
    <mergeCell ref="E63:E65"/>
    <mergeCell ref="B67:L67"/>
  </mergeCells>
  <dataValidations count="1">
    <dataValidation type="list" allowBlank="1" showInputMessage="1" showErrorMessage="1" sqref="G6:L65" xr:uid="{C9130C34-0E0D-4C47-81EE-770921D38BCA}">
      <formula1>$K$3</formula1>
    </dataValidation>
  </dataValidations>
  <printOptions horizontalCentered="1"/>
  <pageMargins left="0" right="0" top="0.39370078740157483" bottom="0.78740157480314965" header="0" footer="0.39370078740157483"/>
  <pageSetup scale="64" fitToHeight="100" orientation="landscape" horizontalDpi="4294967295" verticalDpi="4294967295" r:id="rId1"/>
  <headerFooter>
    <oddFooter>&amp;CPágina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F8D57-6021-4A60-B4F8-800E6BAFD1BC}">
  <sheetPr>
    <tabColor rgb="FF002060"/>
    <pageSetUpPr fitToPage="1"/>
  </sheetPr>
  <dimension ref="A2:P42"/>
  <sheetViews>
    <sheetView showGridLines="0" zoomScaleNormal="100" workbookViewId="0">
      <pane xSplit="6" ySplit="5" topLeftCell="G6" activePane="bottomRight" state="frozen"/>
      <selection activeCell="N14" sqref="N14"/>
      <selection pane="topRight" activeCell="N14" sqref="N14"/>
      <selection pane="bottomLeft" activeCell="N14" sqref="N14"/>
      <selection pane="bottomRight" activeCell="K7" sqref="K7"/>
    </sheetView>
  </sheetViews>
  <sheetFormatPr baseColWidth="10" defaultRowHeight="12.75" x14ac:dyDescent="0.2"/>
  <cols>
    <col min="1" max="1" width="4.7109375" style="51" customWidth="1"/>
    <col min="2" max="3" width="15.7109375" style="13" customWidth="1"/>
    <col min="4" max="4" width="10.7109375" style="13" customWidth="1"/>
    <col min="5" max="5" width="20.7109375" style="13" customWidth="1"/>
    <col min="6" max="6" width="30.7109375" style="13" customWidth="1"/>
    <col min="7" max="8" width="7.7109375" style="51" customWidth="1"/>
    <col min="9" max="12" width="7.7109375" style="13" customWidth="1"/>
    <col min="13" max="13" width="10.7109375" style="56" customWidth="1"/>
    <col min="14" max="15" width="10.7109375" style="54" customWidth="1"/>
    <col min="16" max="16" width="30.7109375" style="51" customWidth="1"/>
    <col min="17" max="16384" width="11.42578125" style="51"/>
  </cols>
  <sheetData>
    <row r="2" spans="1:16" s="11" customFormat="1" x14ac:dyDescent="0.25">
      <c r="A2" s="186" t="s">
        <v>379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spans="1:16" s="11" customFormat="1" x14ac:dyDescent="0.25">
      <c r="A3" s="12"/>
      <c r="B3" s="12"/>
      <c r="C3" s="12"/>
      <c r="D3" s="13"/>
      <c r="E3" s="12"/>
      <c r="F3" s="12"/>
      <c r="G3" s="12"/>
      <c r="H3" s="12"/>
      <c r="I3" s="12"/>
      <c r="J3" s="12"/>
      <c r="K3" s="14" t="s">
        <v>59</v>
      </c>
      <c r="L3" s="12"/>
      <c r="M3" s="15"/>
      <c r="N3" s="15"/>
      <c r="O3" s="15"/>
    </row>
    <row r="4" spans="1:16" s="11" customFormat="1" ht="25.5" x14ac:dyDescent="0.25">
      <c r="A4" s="16" t="s">
        <v>60</v>
      </c>
      <c r="B4" s="186" t="s">
        <v>61</v>
      </c>
      <c r="C4" s="186"/>
      <c r="D4" s="17"/>
      <c r="E4" s="16" t="s">
        <v>62</v>
      </c>
      <c r="F4" s="16" t="s">
        <v>63</v>
      </c>
      <c r="G4" s="187" t="s">
        <v>64</v>
      </c>
      <c r="H4" s="187"/>
      <c r="I4" s="187" t="s">
        <v>65</v>
      </c>
      <c r="J4" s="187"/>
      <c r="K4" s="187" t="s">
        <v>66</v>
      </c>
      <c r="L4" s="187"/>
      <c r="M4" s="18" t="s">
        <v>67</v>
      </c>
      <c r="N4" s="18" t="s">
        <v>68</v>
      </c>
      <c r="O4" s="18" t="s">
        <v>69</v>
      </c>
      <c r="P4" s="16" t="s">
        <v>70</v>
      </c>
    </row>
    <row r="5" spans="1:16" s="11" customFormat="1" x14ac:dyDescent="0.25">
      <c r="A5" s="19"/>
      <c r="B5" s="188"/>
      <c r="C5" s="188"/>
      <c r="D5" s="20"/>
      <c r="E5" s="20"/>
      <c r="F5" s="20"/>
      <c r="G5" s="21" t="s">
        <v>71</v>
      </c>
      <c r="H5" s="21" t="s">
        <v>72</v>
      </c>
      <c r="I5" s="21" t="s">
        <v>71</v>
      </c>
      <c r="J5" s="21" t="s">
        <v>72</v>
      </c>
      <c r="K5" s="21" t="s">
        <v>71</v>
      </c>
      <c r="L5" s="21" t="s">
        <v>72</v>
      </c>
      <c r="M5" s="23"/>
      <c r="N5" s="23"/>
      <c r="O5" s="23"/>
      <c r="P5" s="24"/>
    </row>
    <row r="6" spans="1:16" s="11" customFormat="1" ht="51" x14ac:dyDescent="0.25">
      <c r="A6" s="180" t="s">
        <v>380</v>
      </c>
      <c r="B6" s="181" t="s">
        <v>381</v>
      </c>
      <c r="C6" s="181"/>
      <c r="D6" s="24" t="s">
        <v>382</v>
      </c>
      <c r="E6" s="180" t="s">
        <v>383</v>
      </c>
      <c r="F6" s="24" t="s">
        <v>384</v>
      </c>
      <c r="G6" s="25"/>
      <c r="H6" s="25"/>
      <c r="I6" s="25"/>
      <c r="J6" s="25"/>
      <c r="K6" s="25"/>
      <c r="L6" s="25"/>
      <c r="M6" s="192">
        <v>50</v>
      </c>
      <c r="N6" s="23">
        <v>6.25</v>
      </c>
      <c r="O6" s="23" t="str">
        <f>IF(K6="","",IF(K6="X",N6,""))</f>
        <v/>
      </c>
      <c r="P6" s="26"/>
    </row>
    <row r="7" spans="1:16" s="11" customFormat="1" ht="76.5" x14ac:dyDescent="0.25">
      <c r="A7" s="180"/>
      <c r="B7" s="181"/>
      <c r="C7" s="181"/>
      <c r="D7" s="24" t="s">
        <v>385</v>
      </c>
      <c r="E7" s="180"/>
      <c r="F7" s="24" t="s">
        <v>386</v>
      </c>
      <c r="G7" s="25"/>
      <c r="H7" s="25"/>
      <c r="I7" s="25"/>
      <c r="J7" s="25"/>
      <c r="K7" s="25"/>
      <c r="L7" s="25"/>
      <c r="M7" s="192"/>
      <c r="N7" s="23">
        <v>6.25</v>
      </c>
      <c r="O7" s="23" t="str">
        <f t="shared" ref="O7:O19" si="0">IF(K7="","",IF(K7="X",N7,""))</f>
        <v/>
      </c>
      <c r="P7" s="26"/>
    </row>
    <row r="8" spans="1:16" s="11" customFormat="1" ht="51" x14ac:dyDescent="0.25">
      <c r="A8" s="180"/>
      <c r="B8" s="181"/>
      <c r="C8" s="181"/>
      <c r="D8" s="24" t="s">
        <v>387</v>
      </c>
      <c r="E8" s="180"/>
      <c r="F8" s="24" t="s">
        <v>388</v>
      </c>
      <c r="G8" s="25"/>
      <c r="H8" s="25"/>
      <c r="I8" s="25"/>
      <c r="J8" s="25"/>
      <c r="K8" s="25"/>
      <c r="L8" s="25"/>
      <c r="M8" s="192"/>
      <c r="N8" s="23">
        <v>6.25</v>
      </c>
      <c r="O8" s="23" t="str">
        <f t="shared" si="0"/>
        <v/>
      </c>
      <c r="P8" s="26"/>
    </row>
    <row r="9" spans="1:16" s="11" customFormat="1" ht="25.5" x14ac:dyDescent="0.25">
      <c r="A9" s="180"/>
      <c r="B9" s="181"/>
      <c r="C9" s="181"/>
      <c r="D9" s="24" t="s">
        <v>389</v>
      </c>
      <c r="E9" s="180"/>
      <c r="F9" s="24" t="s">
        <v>390</v>
      </c>
      <c r="G9" s="25"/>
      <c r="H9" s="25"/>
      <c r="I9" s="25"/>
      <c r="J9" s="25"/>
      <c r="K9" s="25"/>
      <c r="L9" s="25"/>
      <c r="M9" s="192"/>
      <c r="N9" s="23">
        <v>6.24</v>
      </c>
      <c r="O9" s="23" t="str">
        <f t="shared" si="0"/>
        <v/>
      </c>
      <c r="P9" s="26"/>
    </row>
    <row r="10" spans="1:16" s="11" customFormat="1" ht="89.25" x14ac:dyDescent="0.25">
      <c r="A10" s="180"/>
      <c r="B10" s="181"/>
      <c r="C10" s="181"/>
      <c r="D10" s="24" t="s">
        <v>391</v>
      </c>
      <c r="E10" s="24" t="s">
        <v>392</v>
      </c>
      <c r="F10" s="24" t="s">
        <v>393</v>
      </c>
      <c r="G10" s="25"/>
      <c r="H10" s="25"/>
      <c r="I10" s="25"/>
      <c r="J10" s="25"/>
      <c r="K10" s="25"/>
      <c r="L10" s="25"/>
      <c r="M10" s="192"/>
      <c r="N10" s="23">
        <v>6.25</v>
      </c>
      <c r="O10" s="23" t="str">
        <f t="shared" si="0"/>
        <v/>
      </c>
      <c r="P10" s="26"/>
    </row>
    <row r="11" spans="1:16" s="11" customFormat="1" ht="51" x14ac:dyDescent="0.25">
      <c r="A11" s="180"/>
      <c r="B11" s="181"/>
      <c r="C11" s="181"/>
      <c r="D11" s="24" t="s">
        <v>394</v>
      </c>
      <c r="E11" s="24" t="s">
        <v>395</v>
      </c>
      <c r="F11" s="24" t="s">
        <v>396</v>
      </c>
      <c r="G11" s="25"/>
      <c r="H11" s="25"/>
      <c r="I11" s="25"/>
      <c r="J11" s="25"/>
      <c r="K11" s="25"/>
      <c r="L11" s="25"/>
      <c r="M11" s="192"/>
      <c r="N11" s="23">
        <v>6.25</v>
      </c>
      <c r="O11" s="23" t="str">
        <f t="shared" si="0"/>
        <v/>
      </c>
      <c r="P11" s="26"/>
    </row>
    <row r="12" spans="1:16" s="11" customFormat="1" ht="89.25" x14ac:dyDescent="0.25">
      <c r="A12" s="180"/>
      <c r="B12" s="181"/>
      <c r="C12" s="181"/>
      <c r="D12" s="24" t="s">
        <v>397</v>
      </c>
      <c r="E12" s="24" t="s">
        <v>398</v>
      </c>
      <c r="F12" s="24" t="s">
        <v>399</v>
      </c>
      <c r="G12" s="25"/>
      <c r="H12" s="25"/>
      <c r="I12" s="25"/>
      <c r="J12" s="25"/>
      <c r="K12" s="25"/>
      <c r="L12" s="25"/>
      <c r="M12" s="192"/>
      <c r="N12" s="23">
        <v>6.25</v>
      </c>
      <c r="O12" s="23" t="str">
        <f t="shared" si="0"/>
        <v/>
      </c>
      <c r="P12" s="26"/>
    </row>
    <row r="13" spans="1:16" s="11" customFormat="1" ht="63.75" x14ac:dyDescent="0.25">
      <c r="A13" s="180"/>
      <c r="B13" s="181"/>
      <c r="C13" s="181"/>
      <c r="D13" s="24" t="s">
        <v>400</v>
      </c>
      <c r="E13" s="24" t="s">
        <v>401</v>
      </c>
      <c r="F13" s="24" t="s">
        <v>402</v>
      </c>
      <c r="G13" s="25"/>
      <c r="H13" s="25"/>
      <c r="I13" s="25"/>
      <c r="J13" s="25"/>
      <c r="K13" s="25"/>
      <c r="L13" s="25"/>
      <c r="M13" s="192"/>
      <c r="N13" s="23">
        <v>6.25</v>
      </c>
      <c r="O13" s="23" t="str">
        <f t="shared" si="0"/>
        <v/>
      </c>
      <c r="P13" s="26"/>
    </row>
    <row r="14" spans="1:16" s="11" customFormat="1" ht="38.25" x14ac:dyDescent="0.25">
      <c r="A14" s="183" t="s">
        <v>403</v>
      </c>
      <c r="B14" s="184" t="s">
        <v>404</v>
      </c>
      <c r="C14" s="184"/>
      <c r="D14" s="27" t="s">
        <v>405</v>
      </c>
      <c r="E14" s="27" t="s">
        <v>406</v>
      </c>
      <c r="F14" s="27" t="s">
        <v>407</v>
      </c>
      <c r="G14" s="25"/>
      <c r="H14" s="25"/>
      <c r="I14" s="25"/>
      <c r="J14" s="25"/>
      <c r="K14" s="25"/>
      <c r="L14" s="25"/>
      <c r="M14" s="193">
        <v>30</v>
      </c>
      <c r="N14" s="28">
        <v>10</v>
      </c>
      <c r="O14" s="28" t="str">
        <f t="shared" si="0"/>
        <v/>
      </c>
      <c r="P14" s="26"/>
    </row>
    <row r="15" spans="1:16" s="11" customFormat="1" ht="38.25" x14ac:dyDescent="0.25">
      <c r="A15" s="183"/>
      <c r="B15" s="184"/>
      <c r="C15" s="184"/>
      <c r="D15" s="27" t="s">
        <v>408</v>
      </c>
      <c r="E15" s="27" t="s">
        <v>409</v>
      </c>
      <c r="F15" s="27" t="s">
        <v>410</v>
      </c>
      <c r="G15" s="25"/>
      <c r="H15" s="25"/>
      <c r="I15" s="25"/>
      <c r="J15" s="25"/>
      <c r="K15" s="25"/>
      <c r="L15" s="25"/>
      <c r="M15" s="193"/>
      <c r="N15" s="28">
        <v>10</v>
      </c>
      <c r="O15" s="28" t="str">
        <f t="shared" si="0"/>
        <v/>
      </c>
      <c r="P15" s="26"/>
    </row>
    <row r="16" spans="1:16" s="11" customFormat="1" ht="63.75" x14ac:dyDescent="0.25">
      <c r="A16" s="183"/>
      <c r="B16" s="184"/>
      <c r="C16" s="184"/>
      <c r="D16" s="27" t="s">
        <v>411</v>
      </c>
      <c r="E16" s="27" t="s">
        <v>401</v>
      </c>
      <c r="F16" s="27" t="s">
        <v>402</v>
      </c>
      <c r="G16" s="25"/>
      <c r="H16" s="25"/>
      <c r="I16" s="25"/>
      <c r="J16" s="25"/>
      <c r="K16" s="25"/>
      <c r="L16" s="25"/>
      <c r="M16" s="193"/>
      <c r="N16" s="28">
        <v>10</v>
      </c>
      <c r="O16" s="28" t="str">
        <f t="shared" si="0"/>
        <v/>
      </c>
      <c r="P16" s="26"/>
    </row>
    <row r="17" spans="1:16" s="11" customFormat="1" ht="38.25" x14ac:dyDescent="0.25">
      <c r="A17" s="174" t="s">
        <v>412</v>
      </c>
      <c r="B17" s="175" t="s">
        <v>413</v>
      </c>
      <c r="C17" s="175"/>
      <c r="D17" s="30" t="s">
        <v>414</v>
      </c>
      <c r="E17" s="174" t="s">
        <v>415</v>
      </c>
      <c r="F17" s="30" t="s">
        <v>416</v>
      </c>
      <c r="G17" s="25"/>
      <c r="H17" s="25"/>
      <c r="I17" s="25"/>
      <c r="J17" s="25"/>
      <c r="K17" s="25"/>
      <c r="L17" s="25"/>
      <c r="M17" s="194">
        <v>20</v>
      </c>
      <c r="N17" s="31">
        <v>6.67</v>
      </c>
      <c r="O17" s="31" t="str">
        <f t="shared" si="0"/>
        <v/>
      </c>
      <c r="P17" s="26"/>
    </row>
    <row r="18" spans="1:16" s="11" customFormat="1" ht="38.25" x14ac:dyDescent="0.25">
      <c r="A18" s="174"/>
      <c r="B18" s="175"/>
      <c r="C18" s="175"/>
      <c r="D18" s="30" t="s">
        <v>417</v>
      </c>
      <c r="E18" s="174"/>
      <c r="F18" s="30" t="s">
        <v>418</v>
      </c>
      <c r="G18" s="25"/>
      <c r="H18" s="25"/>
      <c r="I18" s="25"/>
      <c r="J18" s="25"/>
      <c r="K18" s="25"/>
      <c r="L18" s="25"/>
      <c r="M18" s="194"/>
      <c r="N18" s="31">
        <v>6.67</v>
      </c>
      <c r="O18" s="31" t="str">
        <f t="shared" si="0"/>
        <v/>
      </c>
      <c r="P18" s="26"/>
    </row>
    <row r="19" spans="1:16" s="11" customFormat="1" ht="38.25" x14ac:dyDescent="0.25">
      <c r="A19" s="174"/>
      <c r="B19" s="175"/>
      <c r="C19" s="175"/>
      <c r="D19" s="30" t="s">
        <v>419</v>
      </c>
      <c r="E19" s="174"/>
      <c r="F19" s="30" t="s">
        <v>420</v>
      </c>
      <c r="G19" s="25"/>
      <c r="H19" s="25"/>
      <c r="I19" s="25"/>
      <c r="J19" s="25"/>
      <c r="K19" s="25"/>
      <c r="L19" s="25"/>
      <c r="M19" s="194"/>
      <c r="N19" s="31">
        <v>6.67</v>
      </c>
      <c r="O19" s="31" t="str">
        <f t="shared" si="0"/>
        <v/>
      </c>
      <c r="P19" s="26"/>
    </row>
    <row r="20" spans="1:16" x14ac:dyDescent="0.2">
      <c r="A20" s="11"/>
    </row>
    <row r="21" spans="1:16" x14ac:dyDescent="0.2">
      <c r="B21" s="189" t="s">
        <v>221</v>
      </c>
      <c r="C21" s="190"/>
      <c r="D21" s="190"/>
      <c r="E21" s="190"/>
      <c r="F21" s="190"/>
      <c r="G21" s="190"/>
      <c r="H21" s="190"/>
      <c r="I21" s="190"/>
      <c r="J21" s="190"/>
      <c r="K21" s="190"/>
      <c r="L21" s="191"/>
      <c r="M21" s="52">
        <f>SUM(M6:M19)</f>
        <v>100</v>
      </c>
      <c r="N21" s="52">
        <f>SUM(N6:N19)</f>
        <v>100.00000000000001</v>
      </c>
      <c r="O21" s="52">
        <f>SUM(O6:O19)</f>
        <v>0</v>
      </c>
    </row>
    <row r="22" spans="1:16" x14ac:dyDescent="0.2">
      <c r="A22" s="11"/>
    </row>
    <row r="23" spans="1:16" x14ac:dyDescent="0.2">
      <c r="A23" s="11"/>
    </row>
    <row r="24" spans="1:16" x14ac:dyDescent="0.2">
      <c r="A24" s="11"/>
    </row>
    <row r="25" spans="1:16" x14ac:dyDescent="0.2">
      <c r="A25" s="11"/>
    </row>
    <row r="26" spans="1:16" x14ac:dyDescent="0.2">
      <c r="A26" s="11"/>
    </row>
    <row r="27" spans="1:16" x14ac:dyDescent="0.2">
      <c r="A27" s="11"/>
    </row>
    <row r="28" spans="1:16" x14ac:dyDescent="0.2">
      <c r="A28" s="11"/>
    </row>
    <row r="29" spans="1:16" x14ac:dyDescent="0.2">
      <c r="A29" s="11"/>
    </row>
    <row r="30" spans="1:16" x14ac:dyDescent="0.2">
      <c r="A30" s="11"/>
    </row>
    <row r="31" spans="1:16" x14ac:dyDescent="0.2">
      <c r="A31" s="11"/>
    </row>
    <row r="32" spans="1:16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  <row r="41" spans="1:1" x14ac:dyDescent="0.2">
      <c r="A41" s="11"/>
    </row>
    <row r="42" spans="1:1" x14ac:dyDescent="0.2">
      <c r="A42" s="11"/>
    </row>
  </sheetData>
  <sheetProtection algorithmName="SHA-512" hashValue="D+URQTRrnbhjQWmdYFHEpE8HLUS5wptFRdaWd+IPa5hLhYxjdIs6Msi9Yrbx8haBc306EiW3HOSueJtWqajCuw==" saltValue="8mdW8XZ4fsnbAIGL6nimGA==" spinCount="100000" sheet="1" objects="1" scenarios="1" selectLockedCells="1"/>
  <mergeCells count="18">
    <mergeCell ref="B5:C5"/>
    <mergeCell ref="A2:P2"/>
    <mergeCell ref="B4:C4"/>
    <mergeCell ref="G4:H4"/>
    <mergeCell ref="I4:J4"/>
    <mergeCell ref="K4:L4"/>
    <mergeCell ref="A6:A13"/>
    <mergeCell ref="B6:C13"/>
    <mergeCell ref="E6:E9"/>
    <mergeCell ref="M6:M13"/>
    <mergeCell ref="A14:A16"/>
    <mergeCell ref="B14:C16"/>
    <mergeCell ref="M14:M16"/>
    <mergeCell ref="A17:A19"/>
    <mergeCell ref="B17:C19"/>
    <mergeCell ref="E17:E19"/>
    <mergeCell ref="M17:M19"/>
    <mergeCell ref="B21:L21"/>
  </mergeCells>
  <dataValidations count="1">
    <dataValidation type="list" allowBlank="1" showInputMessage="1" showErrorMessage="1" sqref="G6:L19" xr:uid="{F76B69AD-F960-483F-B092-D142C99CA376}">
      <formula1>$K$3</formula1>
    </dataValidation>
  </dataValidations>
  <printOptions horizontalCentered="1"/>
  <pageMargins left="0" right="0" top="0.39370078740157483" bottom="0.78740157480314965" header="0" footer="0.39370078740157483"/>
  <pageSetup scale="64" fitToHeight="100" orientation="landscape" horizontalDpi="4294967295" verticalDpi="4294967295" r:id="rId1"/>
  <headerFooter>
    <oddFooter>&amp;CPágina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AFE6F-F739-4EB9-8285-3A164E9E7062}">
  <sheetPr>
    <tabColor rgb="FF002060"/>
    <pageSetUpPr fitToPage="1"/>
  </sheetPr>
  <dimension ref="A2:P31"/>
  <sheetViews>
    <sheetView showGridLines="0" zoomScaleNormal="100" workbookViewId="0">
      <pane xSplit="6" ySplit="5" topLeftCell="G15" activePane="bottomRight" state="frozen"/>
      <selection activeCell="N14" sqref="N14"/>
      <selection pane="topRight" activeCell="N14" sqref="N14"/>
      <selection pane="bottomLeft" activeCell="N14" sqref="N14"/>
      <selection pane="bottomRight" activeCell="N14" sqref="N14"/>
    </sheetView>
  </sheetViews>
  <sheetFormatPr baseColWidth="10" defaultRowHeight="12.75" x14ac:dyDescent="0.2"/>
  <cols>
    <col min="1" max="1" width="4.7109375" style="51" customWidth="1"/>
    <col min="2" max="3" width="15.7109375" style="13" customWidth="1"/>
    <col min="4" max="4" width="10.7109375" style="13" customWidth="1"/>
    <col min="5" max="5" width="20.7109375" style="13" customWidth="1"/>
    <col min="6" max="6" width="30.7109375" style="13" customWidth="1"/>
    <col min="7" max="7" width="7.7109375" style="13" customWidth="1"/>
    <col min="8" max="8" width="7.7109375" style="51" customWidth="1"/>
    <col min="9" max="12" width="7.7109375" style="13" customWidth="1"/>
    <col min="13" max="13" width="10.7109375" style="56" customWidth="1"/>
    <col min="14" max="15" width="10.7109375" style="54" customWidth="1"/>
    <col min="16" max="16" width="30.7109375" style="51" customWidth="1"/>
    <col min="17" max="16384" width="11.42578125" style="51"/>
  </cols>
  <sheetData>
    <row r="2" spans="1:16" s="11" customFormat="1" x14ac:dyDescent="0.25">
      <c r="A2" s="186" t="s">
        <v>421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spans="1:16" s="11" customForma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4" t="s">
        <v>59</v>
      </c>
      <c r="L3" s="12"/>
      <c r="M3" s="15"/>
      <c r="N3" s="15"/>
      <c r="O3" s="54"/>
    </row>
    <row r="4" spans="1:16" s="11" customFormat="1" ht="25.5" x14ac:dyDescent="0.25">
      <c r="A4" s="16" t="s">
        <v>60</v>
      </c>
      <c r="B4" s="186" t="s">
        <v>61</v>
      </c>
      <c r="C4" s="186"/>
      <c r="D4" s="17"/>
      <c r="E4" s="16" t="s">
        <v>62</v>
      </c>
      <c r="F4" s="16" t="s">
        <v>63</v>
      </c>
      <c r="G4" s="187" t="s">
        <v>64</v>
      </c>
      <c r="H4" s="187"/>
      <c r="I4" s="187" t="s">
        <v>65</v>
      </c>
      <c r="J4" s="187"/>
      <c r="K4" s="187" t="s">
        <v>66</v>
      </c>
      <c r="L4" s="187"/>
      <c r="M4" s="18" t="s">
        <v>67</v>
      </c>
      <c r="N4" s="18" t="s">
        <v>68</v>
      </c>
      <c r="O4" s="18" t="s">
        <v>69</v>
      </c>
      <c r="P4" s="16" t="s">
        <v>70</v>
      </c>
    </row>
    <row r="5" spans="1:16" s="11" customFormat="1" x14ac:dyDescent="0.25">
      <c r="A5" s="19"/>
      <c r="B5" s="188"/>
      <c r="C5" s="188"/>
      <c r="D5" s="20"/>
      <c r="E5" s="20"/>
      <c r="F5" s="20"/>
      <c r="G5" s="21" t="s">
        <v>71</v>
      </c>
      <c r="H5" s="21" t="s">
        <v>72</v>
      </c>
      <c r="I5" s="21" t="s">
        <v>71</v>
      </c>
      <c r="J5" s="21" t="s">
        <v>72</v>
      </c>
      <c r="K5" s="21" t="s">
        <v>71</v>
      </c>
      <c r="L5" s="21" t="s">
        <v>72</v>
      </c>
      <c r="M5" s="23"/>
      <c r="N5" s="23"/>
      <c r="O5" s="23"/>
      <c r="P5" s="24"/>
    </row>
    <row r="6" spans="1:16" ht="25.5" x14ac:dyDescent="0.2">
      <c r="A6" s="180" t="s">
        <v>422</v>
      </c>
      <c r="B6" s="180" t="s">
        <v>423</v>
      </c>
      <c r="C6" s="180"/>
      <c r="D6" s="24" t="s">
        <v>424</v>
      </c>
      <c r="E6" s="180" t="s">
        <v>425</v>
      </c>
      <c r="F6" s="24" t="s">
        <v>426</v>
      </c>
      <c r="G6" s="25"/>
      <c r="H6" s="25"/>
      <c r="I6" s="25"/>
      <c r="J6" s="25"/>
      <c r="K6" s="25"/>
      <c r="L6" s="25"/>
      <c r="M6" s="192">
        <v>35</v>
      </c>
      <c r="N6" s="23">
        <v>2.06</v>
      </c>
      <c r="O6" s="23" t="str">
        <f t="shared" ref="O6:O29" si="0">IF(K6="","",IF(K6="X",N6,""))</f>
        <v/>
      </c>
      <c r="P6" s="26"/>
    </row>
    <row r="7" spans="1:16" ht="51" x14ac:dyDescent="0.2">
      <c r="A7" s="180"/>
      <c r="B7" s="180"/>
      <c r="C7" s="180"/>
      <c r="D7" s="24" t="s">
        <v>427</v>
      </c>
      <c r="E7" s="180"/>
      <c r="F7" s="24" t="s">
        <v>428</v>
      </c>
      <c r="G7" s="25"/>
      <c r="H7" s="25"/>
      <c r="I7" s="25"/>
      <c r="J7" s="25"/>
      <c r="K7" s="25"/>
      <c r="L7" s="25"/>
      <c r="M7" s="192"/>
      <c r="N7" s="23">
        <v>2.06</v>
      </c>
      <c r="O7" s="23" t="str">
        <f t="shared" si="0"/>
        <v/>
      </c>
      <c r="P7" s="26"/>
    </row>
    <row r="8" spans="1:16" x14ac:dyDescent="0.2">
      <c r="A8" s="180"/>
      <c r="B8" s="180"/>
      <c r="C8" s="180"/>
      <c r="D8" s="24" t="s">
        <v>429</v>
      </c>
      <c r="E8" s="180" t="s">
        <v>430</v>
      </c>
      <c r="F8" s="24" t="s">
        <v>431</v>
      </c>
      <c r="G8" s="25"/>
      <c r="H8" s="25"/>
      <c r="I8" s="25"/>
      <c r="J8" s="25"/>
      <c r="K8" s="25"/>
      <c r="L8" s="25"/>
      <c r="M8" s="192"/>
      <c r="N8" s="23">
        <v>2.06</v>
      </c>
      <c r="O8" s="23" t="str">
        <f t="shared" si="0"/>
        <v/>
      </c>
      <c r="P8" s="26"/>
    </row>
    <row r="9" spans="1:16" x14ac:dyDescent="0.2">
      <c r="A9" s="180"/>
      <c r="B9" s="180"/>
      <c r="C9" s="180"/>
      <c r="D9" s="24" t="s">
        <v>432</v>
      </c>
      <c r="E9" s="180"/>
      <c r="F9" s="24" t="s">
        <v>433</v>
      </c>
      <c r="G9" s="25"/>
      <c r="H9" s="25"/>
      <c r="I9" s="25"/>
      <c r="J9" s="25"/>
      <c r="K9" s="25"/>
      <c r="L9" s="25"/>
      <c r="M9" s="192"/>
      <c r="N9" s="23">
        <v>2.06</v>
      </c>
      <c r="O9" s="23" t="str">
        <f t="shared" si="0"/>
        <v/>
      </c>
      <c r="P9" s="26"/>
    </row>
    <row r="10" spans="1:16" x14ac:dyDescent="0.2">
      <c r="A10" s="180"/>
      <c r="B10" s="180"/>
      <c r="C10" s="180"/>
      <c r="D10" s="24" t="s">
        <v>434</v>
      </c>
      <c r="E10" s="180"/>
      <c r="F10" s="24" t="s">
        <v>435</v>
      </c>
      <c r="G10" s="25"/>
      <c r="H10" s="25"/>
      <c r="I10" s="25"/>
      <c r="J10" s="25"/>
      <c r="K10" s="25"/>
      <c r="L10" s="25"/>
      <c r="M10" s="192"/>
      <c r="N10" s="23">
        <v>2.06</v>
      </c>
      <c r="O10" s="23" t="str">
        <f t="shared" si="0"/>
        <v/>
      </c>
      <c r="P10" s="26"/>
    </row>
    <row r="11" spans="1:16" ht="25.5" x14ac:dyDescent="0.2">
      <c r="A11" s="180"/>
      <c r="B11" s="180"/>
      <c r="C11" s="180"/>
      <c r="D11" s="24" t="s">
        <v>436</v>
      </c>
      <c r="E11" s="180"/>
      <c r="F11" s="24" t="s">
        <v>437</v>
      </c>
      <c r="G11" s="25"/>
      <c r="H11" s="25"/>
      <c r="I11" s="25"/>
      <c r="J11" s="25"/>
      <c r="K11" s="25"/>
      <c r="L11" s="25"/>
      <c r="M11" s="192"/>
      <c r="N11" s="23">
        <v>2.06</v>
      </c>
      <c r="O11" s="23" t="str">
        <f t="shared" si="0"/>
        <v/>
      </c>
      <c r="P11" s="26"/>
    </row>
    <row r="12" spans="1:16" ht="25.5" x14ac:dyDescent="0.2">
      <c r="A12" s="180"/>
      <c r="B12" s="180"/>
      <c r="C12" s="180"/>
      <c r="D12" s="24" t="s">
        <v>438</v>
      </c>
      <c r="E12" s="180"/>
      <c r="F12" s="24" t="s">
        <v>439</v>
      </c>
      <c r="G12" s="25"/>
      <c r="H12" s="25"/>
      <c r="I12" s="25"/>
      <c r="J12" s="25"/>
      <c r="K12" s="25"/>
      <c r="L12" s="25"/>
      <c r="M12" s="192"/>
      <c r="N12" s="23">
        <v>2.06</v>
      </c>
      <c r="O12" s="23" t="str">
        <f t="shared" si="0"/>
        <v/>
      </c>
      <c r="P12" s="26"/>
    </row>
    <row r="13" spans="1:16" x14ac:dyDescent="0.2">
      <c r="A13" s="180"/>
      <c r="B13" s="180"/>
      <c r="C13" s="180"/>
      <c r="D13" s="24" t="s">
        <v>440</v>
      </c>
      <c r="E13" s="180" t="s">
        <v>441</v>
      </c>
      <c r="F13" s="24" t="s">
        <v>431</v>
      </c>
      <c r="G13" s="25"/>
      <c r="H13" s="25"/>
      <c r="I13" s="25"/>
      <c r="J13" s="25"/>
      <c r="K13" s="25"/>
      <c r="L13" s="25"/>
      <c r="M13" s="192"/>
      <c r="N13" s="23">
        <v>2.06</v>
      </c>
      <c r="O13" s="23" t="str">
        <f t="shared" si="0"/>
        <v/>
      </c>
      <c r="P13" s="26"/>
    </row>
    <row r="14" spans="1:16" x14ac:dyDescent="0.2">
      <c r="A14" s="180"/>
      <c r="B14" s="180"/>
      <c r="C14" s="180"/>
      <c r="D14" s="24" t="s">
        <v>442</v>
      </c>
      <c r="E14" s="180"/>
      <c r="F14" s="24" t="s">
        <v>433</v>
      </c>
      <c r="G14" s="25"/>
      <c r="H14" s="25"/>
      <c r="I14" s="25"/>
      <c r="J14" s="25"/>
      <c r="K14" s="25"/>
      <c r="L14" s="25"/>
      <c r="M14" s="192"/>
      <c r="N14" s="23">
        <v>2.06</v>
      </c>
      <c r="O14" s="23" t="str">
        <f t="shared" si="0"/>
        <v/>
      </c>
      <c r="P14" s="26"/>
    </row>
    <row r="15" spans="1:16" x14ac:dyDescent="0.2">
      <c r="A15" s="180"/>
      <c r="B15" s="180"/>
      <c r="C15" s="180"/>
      <c r="D15" s="24" t="s">
        <v>443</v>
      </c>
      <c r="E15" s="180"/>
      <c r="F15" s="24" t="s">
        <v>435</v>
      </c>
      <c r="G15" s="25"/>
      <c r="H15" s="25"/>
      <c r="I15" s="25"/>
      <c r="J15" s="25"/>
      <c r="K15" s="25"/>
      <c r="L15" s="25"/>
      <c r="M15" s="192"/>
      <c r="N15" s="23">
        <v>2.06</v>
      </c>
      <c r="O15" s="23" t="str">
        <f t="shared" si="0"/>
        <v/>
      </c>
      <c r="P15" s="26"/>
    </row>
    <row r="16" spans="1:16" ht="25.5" x14ac:dyDescent="0.2">
      <c r="A16" s="180"/>
      <c r="B16" s="180"/>
      <c r="C16" s="180"/>
      <c r="D16" s="24" t="s">
        <v>444</v>
      </c>
      <c r="E16" s="180"/>
      <c r="F16" s="24" t="s">
        <v>445</v>
      </c>
      <c r="G16" s="25"/>
      <c r="H16" s="25"/>
      <c r="I16" s="25"/>
      <c r="J16" s="25"/>
      <c r="K16" s="25"/>
      <c r="L16" s="25"/>
      <c r="M16" s="192"/>
      <c r="N16" s="23">
        <v>2.06</v>
      </c>
      <c r="O16" s="23" t="str">
        <f t="shared" si="0"/>
        <v/>
      </c>
      <c r="P16" s="26"/>
    </row>
    <row r="17" spans="1:16" ht="38.25" x14ac:dyDescent="0.2">
      <c r="A17" s="180"/>
      <c r="B17" s="180"/>
      <c r="C17" s="180"/>
      <c r="D17" s="24" t="s">
        <v>446</v>
      </c>
      <c r="E17" s="180"/>
      <c r="F17" s="24" t="s">
        <v>447</v>
      </c>
      <c r="G17" s="25"/>
      <c r="H17" s="25"/>
      <c r="I17" s="25"/>
      <c r="J17" s="25"/>
      <c r="K17" s="25"/>
      <c r="L17" s="25"/>
      <c r="M17" s="192"/>
      <c r="N17" s="23">
        <v>2.06</v>
      </c>
      <c r="O17" s="23" t="str">
        <f t="shared" si="0"/>
        <v/>
      </c>
      <c r="P17" s="26"/>
    </row>
    <row r="18" spans="1:16" x14ac:dyDescent="0.2">
      <c r="A18" s="180"/>
      <c r="B18" s="180"/>
      <c r="C18" s="180"/>
      <c r="D18" s="24" t="s">
        <v>448</v>
      </c>
      <c r="E18" s="180" t="s">
        <v>449</v>
      </c>
      <c r="F18" s="24" t="s">
        <v>450</v>
      </c>
      <c r="G18" s="25"/>
      <c r="H18" s="25"/>
      <c r="I18" s="25"/>
      <c r="J18" s="25"/>
      <c r="K18" s="25"/>
      <c r="L18" s="25"/>
      <c r="M18" s="192"/>
      <c r="N18" s="23">
        <v>2.06</v>
      </c>
      <c r="O18" s="23" t="str">
        <f t="shared" si="0"/>
        <v/>
      </c>
      <c r="P18" s="26"/>
    </row>
    <row r="19" spans="1:16" x14ac:dyDescent="0.2">
      <c r="A19" s="180"/>
      <c r="B19" s="180"/>
      <c r="C19" s="180"/>
      <c r="D19" s="24" t="s">
        <v>451</v>
      </c>
      <c r="E19" s="180"/>
      <c r="F19" s="24" t="s">
        <v>452</v>
      </c>
      <c r="G19" s="25"/>
      <c r="H19" s="25"/>
      <c r="I19" s="25"/>
      <c r="J19" s="25"/>
      <c r="K19" s="25"/>
      <c r="L19" s="25"/>
      <c r="M19" s="192"/>
      <c r="N19" s="23">
        <v>2.06</v>
      </c>
      <c r="O19" s="23" t="str">
        <f t="shared" si="0"/>
        <v/>
      </c>
      <c r="P19" s="26"/>
    </row>
    <row r="20" spans="1:16" x14ac:dyDescent="0.2">
      <c r="A20" s="180"/>
      <c r="B20" s="180"/>
      <c r="C20" s="180"/>
      <c r="D20" s="24" t="s">
        <v>453</v>
      </c>
      <c r="E20" s="180"/>
      <c r="F20" s="24" t="s">
        <v>454</v>
      </c>
      <c r="G20" s="25"/>
      <c r="H20" s="25"/>
      <c r="I20" s="25"/>
      <c r="J20" s="25"/>
      <c r="K20" s="25"/>
      <c r="L20" s="25"/>
      <c r="M20" s="192"/>
      <c r="N20" s="23">
        <v>2.06</v>
      </c>
      <c r="O20" s="23" t="str">
        <f t="shared" si="0"/>
        <v/>
      </c>
      <c r="P20" s="26"/>
    </row>
    <row r="21" spans="1:16" ht="25.5" x14ac:dyDescent="0.2">
      <c r="A21" s="180"/>
      <c r="B21" s="180"/>
      <c r="C21" s="180"/>
      <c r="D21" s="24" t="s">
        <v>455</v>
      </c>
      <c r="E21" s="180"/>
      <c r="F21" s="24" t="s">
        <v>456</v>
      </c>
      <c r="G21" s="25"/>
      <c r="H21" s="25"/>
      <c r="I21" s="25"/>
      <c r="J21" s="25"/>
      <c r="K21" s="25"/>
      <c r="L21" s="25"/>
      <c r="M21" s="192"/>
      <c r="N21" s="23">
        <v>2.06</v>
      </c>
      <c r="O21" s="23" t="str">
        <f t="shared" si="0"/>
        <v/>
      </c>
      <c r="P21" s="26"/>
    </row>
    <row r="22" spans="1:16" ht="51" x14ac:dyDescent="0.2">
      <c r="A22" s="180"/>
      <c r="B22" s="180"/>
      <c r="C22" s="180"/>
      <c r="D22" s="24" t="s">
        <v>457</v>
      </c>
      <c r="E22" s="24" t="s">
        <v>458</v>
      </c>
      <c r="F22" s="24" t="s">
        <v>459</v>
      </c>
      <c r="G22" s="25"/>
      <c r="H22" s="25"/>
      <c r="I22" s="25"/>
      <c r="J22" s="25"/>
      <c r="K22" s="25"/>
      <c r="L22" s="25"/>
      <c r="M22" s="192"/>
      <c r="N22" s="23">
        <v>2.06</v>
      </c>
      <c r="O22" s="23" t="str">
        <f t="shared" si="0"/>
        <v/>
      </c>
      <c r="P22" s="26"/>
    </row>
    <row r="23" spans="1:16" ht="51" x14ac:dyDescent="0.2">
      <c r="A23" s="183" t="s">
        <v>460</v>
      </c>
      <c r="B23" s="183" t="s">
        <v>461</v>
      </c>
      <c r="C23" s="183"/>
      <c r="D23" s="27" t="s">
        <v>462</v>
      </c>
      <c r="E23" s="183" t="s">
        <v>463</v>
      </c>
      <c r="F23" s="27" t="s">
        <v>464</v>
      </c>
      <c r="G23" s="25"/>
      <c r="H23" s="25"/>
      <c r="I23" s="25"/>
      <c r="J23" s="25"/>
      <c r="K23" s="25"/>
      <c r="L23" s="25"/>
      <c r="M23" s="193">
        <v>65</v>
      </c>
      <c r="N23" s="28">
        <v>9.2799999999999994</v>
      </c>
      <c r="O23" s="28" t="str">
        <f t="shared" si="0"/>
        <v/>
      </c>
      <c r="P23" s="26"/>
    </row>
    <row r="24" spans="1:16" ht="51" x14ac:dyDescent="0.2">
      <c r="A24" s="183"/>
      <c r="B24" s="183"/>
      <c r="C24" s="183"/>
      <c r="D24" s="27" t="s">
        <v>465</v>
      </c>
      <c r="E24" s="183"/>
      <c r="F24" s="27" t="s">
        <v>466</v>
      </c>
      <c r="G24" s="25"/>
      <c r="H24" s="25"/>
      <c r="I24" s="25"/>
      <c r="J24" s="25"/>
      <c r="K24" s="25"/>
      <c r="L24" s="25"/>
      <c r="M24" s="193"/>
      <c r="N24" s="28">
        <v>9.2799999999999994</v>
      </c>
      <c r="O24" s="28" t="str">
        <f t="shared" si="0"/>
        <v/>
      </c>
      <c r="P24" s="26"/>
    </row>
    <row r="25" spans="1:16" ht="25.5" x14ac:dyDescent="0.2">
      <c r="A25" s="183"/>
      <c r="B25" s="183"/>
      <c r="C25" s="183"/>
      <c r="D25" s="27" t="s">
        <v>467</v>
      </c>
      <c r="E25" s="183" t="s">
        <v>468</v>
      </c>
      <c r="F25" s="27" t="s">
        <v>469</v>
      </c>
      <c r="G25" s="25"/>
      <c r="H25" s="25"/>
      <c r="I25" s="25"/>
      <c r="J25" s="25"/>
      <c r="K25" s="25"/>
      <c r="L25" s="25"/>
      <c r="M25" s="193"/>
      <c r="N25" s="28">
        <v>9.2899999999999991</v>
      </c>
      <c r="O25" s="28" t="str">
        <f t="shared" si="0"/>
        <v/>
      </c>
      <c r="P25" s="26"/>
    </row>
    <row r="26" spans="1:16" ht="38.25" x14ac:dyDescent="0.2">
      <c r="A26" s="183"/>
      <c r="B26" s="183"/>
      <c r="C26" s="183"/>
      <c r="D26" s="27" t="s">
        <v>470</v>
      </c>
      <c r="E26" s="183"/>
      <c r="F26" s="27" t="s">
        <v>471</v>
      </c>
      <c r="G26" s="25"/>
      <c r="H26" s="25"/>
      <c r="I26" s="25"/>
      <c r="J26" s="25"/>
      <c r="K26" s="25"/>
      <c r="L26" s="25"/>
      <c r="M26" s="193"/>
      <c r="N26" s="28">
        <v>9.2899999999999991</v>
      </c>
      <c r="O26" s="28" t="str">
        <f t="shared" si="0"/>
        <v/>
      </c>
      <c r="P26" s="26"/>
    </row>
    <row r="27" spans="1:16" ht="38.25" x14ac:dyDescent="0.2">
      <c r="A27" s="183"/>
      <c r="B27" s="183"/>
      <c r="C27" s="183"/>
      <c r="D27" s="27" t="s">
        <v>472</v>
      </c>
      <c r="E27" s="183" t="s">
        <v>473</v>
      </c>
      <c r="F27" s="27" t="s">
        <v>474</v>
      </c>
      <c r="G27" s="25"/>
      <c r="H27" s="25"/>
      <c r="I27" s="25"/>
      <c r="J27" s="25"/>
      <c r="K27" s="25"/>
      <c r="L27" s="25"/>
      <c r="M27" s="193"/>
      <c r="N27" s="28">
        <v>9.2799999999999994</v>
      </c>
      <c r="O27" s="28" t="str">
        <f t="shared" si="0"/>
        <v/>
      </c>
      <c r="P27" s="26"/>
    </row>
    <row r="28" spans="1:16" ht="38.25" x14ac:dyDescent="0.2">
      <c r="A28" s="183"/>
      <c r="B28" s="183"/>
      <c r="C28" s="183"/>
      <c r="D28" s="27" t="s">
        <v>475</v>
      </c>
      <c r="E28" s="183"/>
      <c r="F28" s="27" t="s">
        <v>476</v>
      </c>
      <c r="G28" s="25"/>
      <c r="H28" s="25"/>
      <c r="I28" s="25"/>
      <c r="J28" s="25"/>
      <c r="K28" s="25"/>
      <c r="L28" s="25"/>
      <c r="M28" s="193"/>
      <c r="N28" s="28">
        <v>9.2799999999999994</v>
      </c>
      <c r="O28" s="28" t="str">
        <f t="shared" si="0"/>
        <v/>
      </c>
      <c r="P28" s="26"/>
    </row>
    <row r="29" spans="1:16" ht="165.75" x14ac:dyDescent="0.2">
      <c r="A29" s="183"/>
      <c r="B29" s="183"/>
      <c r="C29" s="183"/>
      <c r="D29" s="27" t="s">
        <v>477</v>
      </c>
      <c r="E29" s="27" t="s">
        <v>478</v>
      </c>
      <c r="F29" s="27" t="s">
        <v>479</v>
      </c>
      <c r="G29" s="25"/>
      <c r="H29" s="25"/>
      <c r="I29" s="25"/>
      <c r="J29" s="25"/>
      <c r="K29" s="25"/>
      <c r="L29" s="25"/>
      <c r="M29" s="193"/>
      <c r="N29" s="28">
        <v>9.2799999999999994</v>
      </c>
      <c r="O29" s="28" t="str">
        <f t="shared" si="0"/>
        <v/>
      </c>
      <c r="P29" s="26"/>
    </row>
    <row r="31" spans="1:16" x14ac:dyDescent="0.2">
      <c r="B31" s="189" t="s">
        <v>221</v>
      </c>
      <c r="C31" s="190"/>
      <c r="D31" s="190"/>
      <c r="E31" s="190"/>
      <c r="F31" s="190"/>
      <c r="G31" s="190"/>
      <c r="H31" s="190"/>
      <c r="I31" s="190"/>
      <c r="J31" s="190"/>
      <c r="K31" s="190"/>
      <c r="L31" s="191"/>
      <c r="M31" s="52">
        <f>SUM(M6:M29)</f>
        <v>100</v>
      </c>
      <c r="N31" s="52">
        <f>SUM(N6:N29)</f>
        <v>100</v>
      </c>
      <c r="O31" s="52">
        <f>SUM(O6:O29)</f>
        <v>0</v>
      </c>
    </row>
  </sheetData>
  <sheetProtection algorithmName="SHA-512" hashValue="WkjNj0I64er/anw0trsYXeWvHBJW8sBBm0QDM8Pkeimfr82QphKUz8QQZHm0eh+FprVwVsKCDhhYtm/SR6xHVg==" saltValue="3rwYYVwHbwa59M9JMJw5Og==" spinCount="100000" sheet="1" objects="1" scenarios="1" selectLockedCells="1"/>
  <mergeCells count="20">
    <mergeCell ref="B5:C5"/>
    <mergeCell ref="A2:P2"/>
    <mergeCell ref="B4:C4"/>
    <mergeCell ref="G4:H4"/>
    <mergeCell ref="I4:J4"/>
    <mergeCell ref="K4:L4"/>
    <mergeCell ref="A6:A22"/>
    <mergeCell ref="B6:C22"/>
    <mergeCell ref="E6:E7"/>
    <mergeCell ref="M6:M22"/>
    <mergeCell ref="E8:E12"/>
    <mergeCell ref="E13:E17"/>
    <mergeCell ref="E18:E21"/>
    <mergeCell ref="B31:L31"/>
    <mergeCell ref="A23:A29"/>
    <mergeCell ref="B23:C29"/>
    <mergeCell ref="E23:E24"/>
    <mergeCell ref="M23:M29"/>
    <mergeCell ref="E25:E26"/>
    <mergeCell ref="E27:E28"/>
  </mergeCells>
  <dataValidations count="1">
    <dataValidation type="list" allowBlank="1" showInputMessage="1" showErrorMessage="1" sqref="G6:L29" xr:uid="{DF7971E2-3AED-43A2-985F-BC84F294A7A6}">
      <formula1>$K$3</formula1>
    </dataValidation>
  </dataValidations>
  <printOptions horizontalCentered="1"/>
  <pageMargins left="0" right="0" top="0.39370078740157483" bottom="0.78740157480314965" header="0" footer="0.39370078740157483"/>
  <pageSetup scale="64" fitToHeight="100" orientation="landscape" horizontalDpi="4294967295" verticalDpi="4294967295" r:id="rId1"/>
  <headerFooter>
    <oddFooter>&amp;CPágina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5C169-E4ED-41BD-BF4B-CA52C6E489C9}">
  <sheetPr>
    <tabColor rgb="FF002060"/>
    <pageSetUpPr fitToPage="1"/>
  </sheetPr>
  <dimension ref="A2:P15"/>
  <sheetViews>
    <sheetView showGridLines="0" zoomScaleNormal="100" workbookViewId="0">
      <pane xSplit="6" ySplit="5" topLeftCell="G6" activePane="bottomRight" state="frozen"/>
      <selection activeCell="N14" sqref="N14"/>
      <selection pane="topRight" activeCell="N14" sqref="N14"/>
      <selection pane="bottomLeft" activeCell="N14" sqref="N14"/>
      <selection pane="bottomRight" activeCell="N14" sqref="N14"/>
    </sheetView>
  </sheetViews>
  <sheetFormatPr baseColWidth="10" defaultRowHeight="12.75" x14ac:dyDescent="0.2"/>
  <cols>
    <col min="1" max="1" width="4.7109375" style="51" customWidth="1"/>
    <col min="2" max="3" width="15.7109375" style="51" customWidth="1"/>
    <col min="4" max="4" width="10.7109375" style="51" customWidth="1"/>
    <col min="5" max="5" width="20.7109375" style="13" customWidth="1"/>
    <col min="6" max="6" width="30.7109375" style="13" customWidth="1"/>
    <col min="7" max="8" width="7.7109375" style="51" customWidth="1"/>
    <col min="9" max="12" width="7.7109375" style="13" customWidth="1"/>
    <col min="13" max="13" width="10.7109375" style="56" customWidth="1"/>
    <col min="14" max="15" width="10.7109375" style="54" customWidth="1"/>
    <col min="16" max="16" width="30.7109375" style="51" customWidth="1"/>
    <col min="17" max="16384" width="11.42578125" style="51"/>
  </cols>
  <sheetData>
    <row r="2" spans="1:16" s="11" customFormat="1" x14ac:dyDescent="0.25">
      <c r="A2" s="186" t="s">
        <v>480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spans="1:16" s="11" customFormat="1" x14ac:dyDescent="0.25">
      <c r="A3" s="12"/>
      <c r="B3" s="12"/>
      <c r="C3" s="12"/>
      <c r="D3" s="13"/>
      <c r="E3" s="12"/>
      <c r="F3" s="12"/>
      <c r="G3" s="12"/>
      <c r="H3" s="12"/>
      <c r="I3" s="12"/>
      <c r="J3" s="12"/>
      <c r="K3" s="14" t="s">
        <v>59</v>
      </c>
      <c r="L3" s="12"/>
      <c r="M3" s="15"/>
      <c r="N3" s="15"/>
      <c r="O3" s="54"/>
    </row>
    <row r="4" spans="1:16" s="11" customFormat="1" ht="25.5" x14ac:dyDescent="0.25">
      <c r="A4" s="16" t="s">
        <v>60</v>
      </c>
      <c r="B4" s="186" t="s">
        <v>61</v>
      </c>
      <c r="C4" s="186"/>
      <c r="D4" s="17"/>
      <c r="E4" s="16" t="s">
        <v>62</v>
      </c>
      <c r="F4" s="16" t="s">
        <v>63</v>
      </c>
      <c r="G4" s="187" t="s">
        <v>64</v>
      </c>
      <c r="H4" s="187"/>
      <c r="I4" s="187" t="s">
        <v>65</v>
      </c>
      <c r="J4" s="187"/>
      <c r="K4" s="187" t="s">
        <v>66</v>
      </c>
      <c r="L4" s="187"/>
      <c r="M4" s="18" t="s">
        <v>481</v>
      </c>
      <c r="N4" s="18" t="s">
        <v>68</v>
      </c>
      <c r="O4" s="18" t="s">
        <v>69</v>
      </c>
      <c r="P4" s="16" t="s">
        <v>70</v>
      </c>
    </row>
    <row r="5" spans="1:16" s="11" customFormat="1" x14ac:dyDescent="0.25">
      <c r="A5" s="19"/>
      <c r="B5" s="188"/>
      <c r="C5" s="188"/>
      <c r="D5" s="20"/>
      <c r="E5" s="20"/>
      <c r="F5" s="20"/>
      <c r="G5" s="21" t="s">
        <v>71</v>
      </c>
      <c r="H5" s="21" t="s">
        <v>72</v>
      </c>
      <c r="I5" s="21" t="s">
        <v>71</v>
      </c>
      <c r="J5" s="21" t="s">
        <v>72</v>
      </c>
      <c r="K5" s="21" t="s">
        <v>71</v>
      </c>
      <c r="L5" s="21" t="s">
        <v>72</v>
      </c>
      <c r="M5" s="23"/>
      <c r="N5" s="23"/>
      <c r="O5" s="23"/>
      <c r="P5" s="57"/>
    </row>
    <row r="6" spans="1:16" ht="38.25" x14ac:dyDescent="0.2">
      <c r="A6" s="180" t="s">
        <v>482</v>
      </c>
      <c r="B6" s="180" t="s">
        <v>483</v>
      </c>
      <c r="C6" s="180"/>
      <c r="D6" s="24" t="s">
        <v>484</v>
      </c>
      <c r="E6" s="24" t="s">
        <v>485</v>
      </c>
      <c r="F6" s="24" t="s">
        <v>486</v>
      </c>
      <c r="G6" s="25"/>
      <c r="H6" s="25"/>
      <c r="I6" s="25"/>
      <c r="J6" s="25"/>
      <c r="K6" s="25"/>
      <c r="L6" s="25"/>
      <c r="M6" s="192">
        <v>20</v>
      </c>
      <c r="N6" s="23">
        <v>10</v>
      </c>
      <c r="O6" s="23" t="str">
        <f t="shared" ref="O6:O13" si="0">IF(K6="","",IF(K6="X",N6,""))</f>
        <v/>
      </c>
      <c r="P6" s="26"/>
    </row>
    <row r="7" spans="1:16" ht="51" x14ac:dyDescent="0.2">
      <c r="A7" s="180"/>
      <c r="B7" s="180"/>
      <c r="C7" s="180"/>
      <c r="D7" s="24" t="s">
        <v>487</v>
      </c>
      <c r="E7" s="24" t="s">
        <v>488</v>
      </c>
      <c r="F7" s="24" t="s">
        <v>489</v>
      </c>
      <c r="G7" s="25"/>
      <c r="H7" s="25"/>
      <c r="I7" s="25"/>
      <c r="J7" s="25"/>
      <c r="K7" s="25"/>
      <c r="L7" s="25"/>
      <c r="M7" s="192"/>
      <c r="N7" s="23">
        <v>10</v>
      </c>
      <c r="O7" s="23" t="str">
        <f t="shared" si="0"/>
        <v/>
      </c>
      <c r="P7" s="26"/>
    </row>
    <row r="8" spans="1:16" ht="51" x14ac:dyDescent="0.2">
      <c r="A8" s="183" t="s">
        <v>490</v>
      </c>
      <c r="B8" s="183" t="s">
        <v>491</v>
      </c>
      <c r="C8" s="183"/>
      <c r="D8" s="27" t="s">
        <v>492</v>
      </c>
      <c r="E8" s="27" t="s">
        <v>493</v>
      </c>
      <c r="F8" s="27" t="s">
        <v>494</v>
      </c>
      <c r="G8" s="25"/>
      <c r="H8" s="25"/>
      <c r="I8" s="25"/>
      <c r="J8" s="25"/>
      <c r="K8" s="25"/>
      <c r="L8" s="25"/>
      <c r="M8" s="193">
        <v>80</v>
      </c>
      <c r="N8" s="28">
        <v>13.34</v>
      </c>
      <c r="O8" s="28" t="str">
        <f t="shared" si="0"/>
        <v/>
      </c>
      <c r="P8" s="26"/>
    </row>
    <row r="9" spans="1:16" ht="38.25" x14ac:dyDescent="0.2">
      <c r="A9" s="183"/>
      <c r="B9" s="183"/>
      <c r="C9" s="183"/>
      <c r="D9" s="27" t="s">
        <v>495</v>
      </c>
      <c r="E9" s="27" t="s">
        <v>496</v>
      </c>
      <c r="F9" s="27" t="s">
        <v>497</v>
      </c>
      <c r="G9" s="25"/>
      <c r="H9" s="25"/>
      <c r="I9" s="25"/>
      <c r="J9" s="25"/>
      <c r="K9" s="25"/>
      <c r="L9" s="25"/>
      <c r="M9" s="193"/>
      <c r="N9" s="28">
        <v>13.34</v>
      </c>
      <c r="O9" s="28" t="str">
        <f t="shared" si="0"/>
        <v/>
      </c>
      <c r="P9" s="26"/>
    </row>
    <row r="10" spans="1:16" ht="38.25" x14ac:dyDescent="0.2">
      <c r="A10" s="183"/>
      <c r="B10" s="183"/>
      <c r="C10" s="183"/>
      <c r="D10" s="27" t="s">
        <v>498</v>
      </c>
      <c r="E10" s="27" t="s">
        <v>499</v>
      </c>
      <c r="F10" s="27" t="s">
        <v>500</v>
      </c>
      <c r="G10" s="25"/>
      <c r="H10" s="25"/>
      <c r="I10" s="25"/>
      <c r="J10" s="25"/>
      <c r="K10" s="25"/>
      <c r="L10" s="25"/>
      <c r="M10" s="193"/>
      <c r="N10" s="28">
        <v>13.33</v>
      </c>
      <c r="O10" s="28" t="str">
        <f t="shared" si="0"/>
        <v/>
      </c>
      <c r="P10" s="26"/>
    </row>
    <row r="11" spans="1:16" ht="51" x14ac:dyDescent="0.2">
      <c r="A11" s="183"/>
      <c r="B11" s="183"/>
      <c r="C11" s="183"/>
      <c r="D11" s="27" t="s">
        <v>501</v>
      </c>
      <c r="E11" s="27" t="s">
        <v>502</v>
      </c>
      <c r="F11" s="27" t="s">
        <v>503</v>
      </c>
      <c r="G11" s="25"/>
      <c r="H11" s="25"/>
      <c r="I11" s="25"/>
      <c r="J11" s="25"/>
      <c r="K11" s="25"/>
      <c r="L11" s="25"/>
      <c r="M11" s="193"/>
      <c r="N11" s="28">
        <v>13.33</v>
      </c>
      <c r="O11" s="28" t="str">
        <f t="shared" si="0"/>
        <v/>
      </c>
      <c r="P11" s="26"/>
    </row>
    <row r="12" spans="1:16" ht="51" x14ac:dyDescent="0.2">
      <c r="A12" s="183"/>
      <c r="B12" s="183"/>
      <c r="C12" s="183"/>
      <c r="D12" s="27" t="s">
        <v>504</v>
      </c>
      <c r="E12" s="27" t="s">
        <v>505</v>
      </c>
      <c r="F12" s="27" t="s">
        <v>506</v>
      </c>
      <c r="G12" s="25"/>
      <c r="H12" s="25"/>
      <c r="I12" s="25"/>
      <c r="J12" s="25"/>
      <c r="K12" s="25"/>
      <c r="L12" s="25"/>
      <c r="M12" s="193"/>
      <c r="N12" s="28">
        <v>13.33</v>
      </c>
      <c r="O12" s="28" t="str">
        <f t="shared" si="0"/>
        <v/>
      </c>
      <c r="P12" s="26"/>
    </row>
    <row r="13" spans="1:16" ht="25.5" x14ac:dyDescent="0.2">
      <c r="A13" s="183"/>
      <c r="B13" s="183"/>
      <c r="C13" s="183"/>
      <c r="D13" s="27" t="s">
        <v>507</v>
      </c>
      <c r="E13" s="27" t="s">
        <v>508</v>
      </c>
      <c r="F13" s="27" t="s">
        <v>509</v>
      </c>
      <c r="G13" s="25"/>
      <c r="H13" s="25"/>
      <c r="I13" s="25"/>
      <c r="J13" s="25"/>
      <c r="K13" s="25"/>
      <c r="L13" s="25"/>
      <c r="M13" s="193"/>
      <c r="N13" s="28">
        <v>13.33</v>
      </c>
      <c r="O13" s="28" t="str">
        <f t="shared" si="0"/>
        <v/>
      </c>
      <c r="P13" s="26"/>
    </row>
    <row r="15" spans="1:16" x14ac:dyDescent="0.2">
      <c r="B15" s="189" t="s">
        <v>221</v>
      </c>
      <c r="C15" s="190"/>
      <c r="D15" s="190"/>
      <c r="E15" s="190"/>
      <c r="F15" s="190"/>
      <c r="G15" s="190"/>
      <c r="H15" s="190"/>
      <c r="I15" s="190"/>
      <c r="J15" s="190"/>
      <c r="K15" s="190"/>
      <c r="L15" s="191"/>
      <c r="M15" s="52">
        <f>SUM(M6:M13)</f>
        <v>100</v>
      </c>
      <c r="N15" s="52">
        <f>SUM(N6:N13)</f>
        <v>100</v>
      </c>
      <c r="O15" s="52">
        <f>SUM(O6:O13)</f>
        <v>0</v>
      </c>
    </row>
  </sheetData>
  <sheetProtection algorithmName="SHA-512" hashValue="NVkBLCcIqIKxrXewK7ZM6W9WQ5m81R0aupr4rfOlDl7UPGyhB0znGmaG6Mjew7CX6TOWnvMF9yi//fJp/hBj6g==" saltValue="pvqBS4dIqLysVt4ZriQUYA==" spinCount="100000" sheet="1" objects="1" scenarios="1" selectLockedCells="1"/>
  <mergeCells count="13">
    <mergeCell ref="B5:C5"/>
    <mergeCell ref="A2:P2"/>
    <mergeCell ref="B4:C4"/>
    <mergeCell ref="G4:H4"/>
    <mergeCell ref="I4:J4"/>
    <mergeCell ref="K4:L4"/>
    <mergeCell ref="B15:L15"/>
    <mergeCell ref="A6:A7"/>
    <mergeCell ref="B6:C7"/>
    <mergeCell ref="M6:M7"/>
    <mergeCell ref="A8:A13"/>
    <mergeCell ref="B8:C13"/>
    <mergeCell ref="M8:M13"/>
  </mergeCells>
  <dataValidations count="1">
    <dataValidation type="list" allowBlank="1" showInputMessage="1" showErrorMessage="1" sqref="G6:L13" xr:uid="{E2A7AAFA-8E32-4673-8692-96E2B2333CFA}">
      <formula1>$K$3</formula1>
    </dataValidation>
  </dataValidations>
  <printOptions horizontalCentered="1"/>
  <pageMargins left="0" right="0" top="0.39370078740157483" bottom="0.78740157480314965" header="0" footer="0.39370078740157483"/>
  <pageSetup scale="64" fitToHeight="100" orientation="landscape" horizontalDpi="4294967295" verticalDpi="4294967295" r:id="rId1"/>
  <headerFooter>
    <oddFooter>&amp;CPágina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39CAE-3D99-4FDF-90A5-2E9E36E7873D}">
  <sheetPr>
    <tabColor rgb="FF002060"/>
    <pageSetUpPr fitToPage="1"/>
  </sheetPr>
  <dimension ref="A2:O11"/>
  <sheetViews>
    <sheetView showGridLines="0" zoomScaleNormal="100" workbookViewId="0">
      <pane xSplit="5" ySplit="5" topLeftCell="F6" activePane="bottomRight" state="frozen"/>
      <selection activeCell="N14" sqref="N14"/>
      <selection pane="topRight" activeCell="N14" sqref="N14"/>
      <selection pane="bottomLeft" activeCell="N14" sqref="N14"/>
      <selection pane="bottomRight" activeCell="E17" sqref="E17"/>
    </sheetView>
  </sheetViews>
  <sheetFormatPr baseColWidth="10" defaultRowHeight="12.75" x14ac:dyDescent="0.25"/>
  <cols>
    <col min="1" max="1" width="4.7109375" style="58" customWidth="1"/>
    <col min="2" max="3" width="15.7109375" style="58" customWidth="1"/>
    <col min="4" max="5" width="30.7109375" style="58" customWidth="1"/>
    <col min="6" max="11" width="7.7109375" style="58" customWidth="1"/>
    <col min="12" max="14" width="10.7109375" style="58" customWidth="1"/>
    <col min="15" max="15" width="30.7109375" style="58" customWidth="1"/>
    <col min="16" max="16384" width="11.42578125" style="58"/>
  </cols>
  <sheetData>
    <row r="2" spans="1:15" x14ac:dyDescent="0.25">
      <c r="A2" s="186" t="s">
        <v>510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15" x14ac:dyDescent="0.25">
      <c r="A3" s="59"/>
      <c r="B3" s="59"/>
      <c r="C3" s="59"/>
      <c r="D3" s="59"/>
      <c r="E3" s="59"/>
      <c r="F3" s="59"/>
      <c r="G3" s="59"/>
      <c r="J3" s="59"/>
      <c r="K3" s="14" t="s">
        <v>59</v>
      </c>
      <c r="L3" s="59"/>
      <c r="M3" s="59"/>
      <c r="N3" s="59"/>
    </row>
    <row r="4" spans="1:15" ht="25.5" x14ac:dyDescent="0.25">
      <c r="A4" s="17" t="s">
        <v>511</v>
      </c>
      <c r="B4" s="186" t="s">
        <v>61</v>
      </c>
      <c r="C4" s="186"/>
      <c r="D4" s="60" t="s">
        <v>512</v>
      </c>
      <c r="E4" s="60" t="s">
        <v>63</v>
      </c>
      <c r="F4" s="197" t="s">
        <v>64</v>
      </c>
      <c r="G4" s="197"/>
      <c r="H4" s="197" t="s">
        <v>65</v>
      </c>
      <c r="I4" s="197"/>
      <c r="J4" s="197" t="s">
        <v>66</v>
      </c>
      <c r="K4" s="197"/>
      <c r="L4" s="16" t="s">
        <v>67</v>
      </c>
      <c r="M4" s="16" t="s">
        <v>68</v>
      </c>
      <c r="N4" s="16" t="s">
        <v>69</v>
      </c>
      <c r="O4" s="61" t="s">
        <v>70</v>
      </c>
    </row>
    <row r="5" spans="1:15" x14ac:dyDescent="0.25">
      <c r="A5" s="20"/>
      <c r="B5" s="188"/>
      <c r="C5" s="188"/>
      <c r="D5" s="25"/>
      <c r="E5" s="25"/>
      <c r="F5" s="60" t="s">
        <v>71</v>
      </c>
      <c r="G5" s="60" t="s">
        <v>72</v>
      </c>
      <c r="H5" s="60" t="s">
        <v>71</v>
      </c>
      <c r="I5" s="60" t="s">
        <v>72</v>
      </c>
      <c r="J5" s="60" t="s">
        <v>71</v>
      </c>
      <c r="K5" s="60" t="s">
        <v>72</v>
      </c>
      <c r="L5" s="24"/>
      <c r="M5" s="24"/>
      <c r="N5" s="24"/>
      <c r="O5" s="26"/>
    </row>
    <row r="6" spans="1:15" ht="30" customHeight="1" x14ac:dyDescent="0.25">
      <c r="A6" s="180" t="s">
        <v>513</v>
      </c>
      <c r="B6" s="180" t="s">
        <v>514</v>
      </c>
      <c r="C6" s="180"/>
      <c r="D6" s="25"/>
      <c r="E6" s="25"/>
      <c r="F6" s="25"/>
      <c r="G6" s="25"/>
      <c r="H6" s="25"/>
      <c r="I6" s="25"/>
      <c r="J6" s="25"/>
      <c r="K6" s="25"/>
      <c r="L6" s="24">
        <v>25</v>
      </c>
      <c r="M6" s="24">
        <v>25</v>
      </c>
      <c r="N6" s="24" t="str">
        <f>IF(J6="","",IF(J6="X",M6,""))</f>
        <v/>
      </c>
      <c r="O6" s="26"/>
    </row>
    <row r="7" spans="1:15" ht="30" customHeight="1" x14ac:dyDescent="0.25">
      <c r="A7" s="180"/>
      <c r="B7" s="180"/>
      <c r="C7" s="180"/>
      <c r="D7" s="25"/>
      <c r="E7" s="25"/>
      <c r="F7" s="25"/>
      <c r="G7" s="25"/>
      <c r="H7" s="25"/>
      <c r="I7" s="25"/>
      <c r="J7" s="25"/>
      <c r="K7" s="25"/>
      <c r="L7" s="27">
        <v>25</v>
      </c>
      <c r="M7" s="27">
        <v>25</v>
      </c>
      <c r="N7" s="27" t="str">
        <f t="shared" ref="N7:N9" si="0">IF(J7="","",IF(J7="X",M7,""))</f>
        <v/>
      </c>
      <c r="O7" s="29"/>
    </row>
    <row r="8" spans="1:15" ht="30" customHeight="1" x14ac:dyDescent="0.25">
      <c r="A8" s="180"/>
      <c r="B8" s="180"/>
      <c r="C8" s="180"/>
      <c r="D8" s="25"/>
      <c r="E8" s="25"/>
      <c r="F8" s="25"/>
      <c r="G8" s="25"/>
      <c r="H8" s="25"/>
      <c r="I8" s="25"/>
      <c r="J8" s="25"/>
      <c r="K8" s="25"/>
      <c r="L8" s="30">
        <v>25</v>
      </c>
      <c r="M8" s="30">
        <v>25</v>
      </c>
      <c r="N8" s="30" t="str">
        <f t="shared" si="0"/>
        <v/>
      </c>
      <c r="O8" s="32"/>
    </row>
    <row r="9" spans="1:15" ht="30" customHeight="1" x14ac:dyDescent="0.25">
      <c r="A9" s="180"/>
      <c r="B9" s="180"/>
      <c r="C9" s="180"/>
      <c r="D9" s="25"/>
      <c r="E9" s="25"/>
      <c r="F9" s="25"/>
      <c r="G9" s="25"/>
      <c r="H9" s="25"/>
      <c r="I9" s="25"/>
      <c r="J9" s="25"/>
      <c r="K9" s="25"/>
      <c r="L9" s="33">
        <v>25</v>
      </c>
      <c r="M9" s="33">
        <v>25</v>
      </c>
      <c r="N9" s="33" t="str">
        <f t="shared" si="0"/>
        <v/>
      </c>
      <c r="O9" s="35"/>
    </row>
    <row r="11" spans="1:15" x14ac:dyDescent="0.25">
      <c r="B11" s="189" t="s">
        <v>221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1"/>
      <c r="M11" s="62">
        <f>SUM(M6:M9)</f>
        <v>100</v>
      </c>
      <c r="N11" s="62">
        <f>SUM(N6:N9)</f>
        <v>0</v>
      </c>
    </row>
  </sheetData>
  <mergeCells count="9">
    <mergeCell ref="A6:A9"/>
    <mergeCell ref="B6:C9"/>
    <mergeCell ref="B11:L11"/>
    <mergeCell ref="A2:O2"/>
    <mergeCell ref="B4:C4"/>
    <mergeCell ref="F4:G4"/>
    <mergeCell ref="H4:I4"/>
    <mergeCell ref="J4:K4"/>
    <mergeCell ref="B5:C5"/>
  </mergeCells>
  <dataValidations count="1">
    <dataValidation type="list" allowBlank="1" showInputMessage="1" showErrorMessage="1" sqref="F6:K9" xr:uid="{1C39C33B-C29D-4898-AAF6-2AF8EA0E4663}">
      <formula1>$K$3</formula1>
    </dataValidation>
  </dataValidations>
  <printOptions horizontalCentered="1"/>
  <pageMargins left="0" right="0" top="0.39370078740157483" bottom="0.78740157480314965" header="0" footer="0.39370078740157483"/>
  <pageSetup scale="65" fitToHeight="100" orientation="landscape" horizontalDpi="4294967295" verticalDpi="4294967295" r:id="rId1"/>
  <headerFooter>
    <oddFooter>&amp;CPágina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E4AA-81C1-4A66-BF8F-1FC417087FE0}">
  <sheetPr>
    <tabColor rgb="FF002060"/>
  </sheetPr>
  <dimension ref="B2:F11"/>
  <sheetViews>
    <sheetView showGridLines="0" workbookViewId="0">
      <selection activeCell="N14" sqref="N14"/>
    </sheetView>
  </sheetViews>
  <sheetFormatPr baseColWidth="10" defaultRowHeight="15" x14ac:dyDescent="0.2"/>
  <cols>
    <col min="1" max="1" width="2.140625" style="10" customWidth="1"/>
    <col min="2" max="2" width="3.28515625" style="10" customWidth="1"/>
    <col min="3" max="3" width="59.7109375" style="10" customWidth="1"/>
    <col min="4" max="4" width="17" style="10" customWidth="1"/>
    <col min="5" max="5" width="18.140625" style="10" customWidth="1"/>
    <col min="6" max="6" width="18" style="10" customWidth="1"/>
    <col min="7" max="16384" width="11.42578125" style="10"/>
  </cols>
  <sheetData>
    <row r="2" spans="2:6" ht="15.75" x14ac:dyDescent="0.25">
      <c r="B2" s="198" t="s">
        <v>515</v>
      </c>
      <c r="C2" s="198"/>
      <c r="D2" s="198"/>
      <c r="E2" s="198"/>
      <c r="F2" s="198"/>
    </row>
    <row r="4" spans="2:6" ht="31.5" x14ac:dyDescent="0.2">
      <c r="B4" s="199" t="s">
        <v>516</v>
      </c>
      <c r="C4" s="199"/>
      <c r="D4" s="63" t="s">
        <v>517</v>
      </c>
      <c r="E4" s="63" t="s">
        <v>518</v>
      </c>
      <c r="F4" s="63" t="s">
        <v>519</v>
      </c>
    </row>
    <row r="5" spans="2:6" ht="18" customHeight="1" x14ac:dyDescent="0.2">
      <c r="B5" s="64">
        <v>1</v>
      </c>
      <c r="C5" s="65" t="s">
        <v>520</v>
      </c>
      <c r="D5" s="66">
        <f>'FORTALECIMIENTO EN LA GI'!O59</f>
        <v>0</v>
      </c>
      <c r="E5" s="67">
        <v>0.3</v>
      </c>
      <c r="F5" s="68">
        <f>D5*0.2</f>
        <v>0</v>
      </c>
    </row>
    <row r="6" spans="2:6" ht="18" customHeight="1" x14ac:dyDescent="0.2">
      <c r="B6" s="64">
        <v>2</v>
      </c>
      <c r="C6" s="65" t="s">
        <v>521</v>
      </c>
      <c r="D6" s="68">
        <f>'COMPORTAMIENTO HUMANO'!O67</f>
        <v>0</v>
      </c>
      <c r="E6" s="67">
        <v>0.3</v>
      </c>
      <c r="F6" s="68">
        <f>D6*0.3</f>
        <v>0</v>
      </c>
    </row>
    <row r="7" spans="2:6" ht="18" customHeight="1" x14ac:dyDescent="0.2">
      <c r="B7" s="64">
        <v>3</v>
      </c>
      <c r="C7" s="65" t="s">
        <v>522</v>
      </c>
      <c r="D7" s="68">
        <f>'VEHICULOS SEGUROS'!O21</f>
        <v>0</v>
      </c>
      <c r="E7" s="67">
        <v>0.2</v>
      </c>
      <c r="F7" s="68">
        <f>D7*0.2</f>
        <v>0</v>
      </c>
    </row>
    <row r="8" spans="2:6" ht="18" customHeight="1" x14ac:dyDescent="0.2">
      <c r="B8" s="64">
        <v>4</v>
      </c>
      <c r="C8" s="65" t="s">
        <v>523</v>
      </c>
      <c r="D8" s="68">
        <f>'INFRAESTRUCTURA SEGURA'!O31</f>
        <v>0</v>
      </c>
      <c r="E8" s="67">
        <v>0.1</v>
      </c>
      <c r="F8" s="68">
        <f>E8*D8</f>
        <v>0</v>
      </c>
    </row>
    <row r="9" spans="2:6" ht="18" customHeight="1" x14ac:dyDescent="0.2">
      <c r="B9" s="64">
        <v>5</v>
      </c>
      <c r="C9" s="65" t="s">
        <v>524</v>
      </c>
      <c r="D9" s="68">
        <f>'ATENCION A VICTIMAS'!O15</f>
        <v>0</v>
      </c>
      <c r="E9" s="67">
        <v>0.1</v>
      </c>
      <c r="F9" s="68">
        <f>E9*D9</f>
        <v>0</v>
      </c>
    </row>
    <row r="10" spans="2:6" ht="18" customHeight="1" x14ac:dyDescent="0.2">
      <c r="B10" s="64">
        <v>6</v>
      </c>
      <c r="C10" s="65" t="s">
        <v>525</v>
      </c>
      <c r="D10" s="68">
        <f>'VALORES AGREGADOS'!N11</f>
        <v>0</v>
      </c>
      <c r="E10" s="67">
        <v>0.05</v>
      </c>
      <c r="F10" s="68">
        <f>E10*D10</f>
        <v>0</v>
      </c>
    </row>
    <row r="11" spans="2:6" ht="15.75" x14ac:dyDescent="0.2">
      <c r="B11" s="199" t="s">
        <v>526</v>
      </c>
      <c r="C11" s="199"/>
      <c r="D11" s="199"/>
      <c r="E11" s="69">
        <f>SUM(E5:E10)</f>
        <v>1.05</v>
      </c>
      <c r="F11" s="70">
        <f>SUM(F5:F10)</f>
        <v>0</v>
      </c>
    </row>
  </sheetData>
  <sheetProtection algorithmName="SHA-512" hashValue="NyC7V18m0ob/Baceje24ThUbEk7OqCt7tNknhvlcKLT3tHLt3UYBWP+jnnOinptGgvGnhnKGy4QXjTwcDzm5dg==" saltValue="ZqoQOSKVUItW8LQAQ3X2fA==" spinCount="100000" sheet="1" objects="1" scenarios="1" selectLockedCells="1"/>
  <mergeCells count="3">
    <mergeCell ref="B2:F2"/>
    <mergeCell ref="B4:C4"/>
    <mergeCell ref="B11:D11"/>
  </mergeCells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CONTROLES OPERACIONALES 2022</vt:lpstr>
      <vt:lpstr>INFORMACION DE LA EMPRESA</vt:lpstr>
      <vt:lpstr>FORTALECIMIENTO EN LA GI</vt:lpstr>
      <vt:lpstr>COMPORTAMIENTO HUMANO</vt:lpstr>
      <vt:lpstr>VEHICULOS SEGUROS</vt:lpstr>
      <vt:lpstr>INFRAESTRUCTURA SEGURA</vt:lpstr>
      <vt:lpstr>ATENCION A VICTIMAS</vt:lpstr>
      <vt:lpstr>VALORES AGREGADOS</vt:lpstr>
      <vt:lpstr>RESULTADO </vt:lpstr>
      <vt:lpstr>'ATENCION A VICTIMAS'!Títulos_a_imprimir</vt:lpstr>
      <vt:lpstr>'COMPORTAMIENTO HUMANO'!Títulos_a_imprimir</vt:lpstr>
      <vt:lpstr>'FORTALECIMIENTO EN LA GI'!Títulos_a_imprimir</vt:lpstr>
      <vt:lpstr>'INFRAESTRUCTURA SEGURA'!Títulos_a_imprimir</vt:lpstr>
      <vt:lpstr>'VALORES AGREGADOS'!Títulos_a_imprimir</vt:lpstr>
      <vt:lpstr>'VEHICULOS SEGUROS'!Títulos_a_imprimir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Máximo Cortes</dc:creator>
  <cp:lastModifiedBy>Máximo Cortes</cp:lastModifiedBy>
  <dcterms:created xsi:type="dcterms:W3CDTF">2022-03-09T13:50:02Z</dcterms:created>
  <dcterms:modified xsi:type="dcterms:W3CDTF">2022-03-14T16:07:33Z</dcterms:modified>
</cp:coreProperties>
</file>