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VANS\CALIDAD\RECURSOS\"/>
    </mc:Choice>
  </mc:AlternateContent>
  <xr:revisionPtr revIDLastSave="0" documentId="13_ncr:1_{E07430B1-C6F8-4DD2-AA19-A49490CDF4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TRL 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bGDNQrdxGW9AoPv7GrFuB/p5y8R0hPAwXq7eTsU35A=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AJ29" i="1"/>
  <c r="G29" i="1"/>
  <c r="G31" i="1" s="1"/>
  <c r="G27" i="1"/>
  <c r="AK26" i="1"/>
  <c r="AJ26" i="1"/>
  <c r="AJ23" i="1"/>
  <c r="G23" i="1"/>
  <c r="AK23" i="1" s="1"/>
  <c r="AJ22" i="1"/>
  <c r="G22" i="1"/>
  <c r="G24" i="1" s="1"/>
  <c r="AJ19" i="1"/>
  <c r="G19" i="1"/>
  <c r="AK19" i="1" s="1"/>
  <c r="AJ18" i="1"/>
  <c r="G18" i="1"/>
  <c r="AK18" i="1" s="1"/>
  <c r="AK15" i="1"/>
  <c r="AJ15" i="1"/>
  <c r="G15" i="1"/>
  <c r="G16" i="1" s="1"/>
  <c r="AJ12" i="1"/>
  <c r="G12" i="1"/>
  <c r="G13" i="1" s="1"/>
  <c r="AJ9" i="1"/>
  <c r="G9" i="1"/>
  <c r="G10" i="1" s="1"/>
  <c r="G20" i="1" l="1"/>
  <c r="AK9" i="1"/>
  <c r="G33" i="1"/>
  <c r="G36" i="1" s="1"/>
  <c r="AK29" i="1"/>
  <c r="AK22" i="1"/>
  <c r="AK12" i="1"/>
</calcChain>
</file>

<file path=xl/sharedStrings.xml><?xml version="1.0" encoding="utf-8"?>
<sst xmlns="http://schemas.openxmlformats.org/spreadsheetml/2006/main" count="77" uniqueCount="43">
  <si>
    <t>ACTIVIDAD/ITEM</t>
  </si>
  <si>
    <t xml:space="preserve">PRESUPUESTO ANUAL 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</si>
  <si>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</si>
  <si>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</si>
  <si>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</si>
  <si>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</si>
  <si>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</si>
  <si>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</si>
  <si>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</si>
  <si>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</si>
  <si>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</si>
  <si>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</si>
  <si>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</si>
  <si>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</si>
  <si>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TOTAL PRESUPUESTO EJECUTADO</t>
  </si>
  <si>
    <t xml:space="preserve">% EJECUCIÓN </t>
  </si>
  <si>
    <t>Prog,</t>
  </si>
  <si>
    <t>Ejec.</t>
  </si>
  <si>
    <t>LIDERAZGO</t>
  </si>
  <si>
    <t>Reuniones Gerencial, COPASST, COMITÉ CONVIVENCIA LABORAL</t>
  </si>
  <si>
    <t>TOTAL</t>
  </si>
  <si>
    <t>CAPACITACIÓN Y ENTRENAMIENTO</t>
  </si>
  <si>
    <t>Refrigerios capacitaciones</t>
  </si>
  <si>
    <t>HIGIENE INDUSTRIAL</t>
  </si>
  <si>
    <t>Material divulgación y  evacuación, ejecución simulacro de emergencias</t>
  </si>
  <si>
    <t>SEGURIDAD INDUSTRIAL</t>
  </si>
  <si>
    <t xml:space="preserve">Recursos necesarios para realizar semana de la Seguridad y Salud en el Trabajo, Semana de la calidad y Semana Ambiental </t>
  </si>
  <si>
    <t>Mantenimiento extintores</t>
  </si>
  <si>
    <t>PLAN DE CONTINGENCIAS</t>
  </si>
  <si>
    <t xml:space="preserve">Mejoramiento Señalización de emergencias </t>
  </si>
  <si>
    <t>Actualización elementos Botiquín de Emergencias</t>
  </si>
  <si>
    <t>PROTECCIÓN AMBIENTAL</t>
  </si>
  <si>
    <t xml:space="preserve"> (Mantenimiento)</t>
  </si>
  <si>
    <t>SISTEMA DE GESTION HSEQ</t>
  </si>
  <si>
    <t>Auditoría Interna Sistema de Gestión HSEQ  (Valor Auditoría-traslados-Viáticos)</t>
  </si>
  <si>
    <t>Auditoría  de Seguimiento Sistema Integrado de Gestión (Valor Auditoría-traslados-Viáticos)</t>
  </si>
  <si>
    <t>Total Presupuesto</t>
  </si>
  <si>
    <t>TOTAL PRESUPUESTO</t>
  </si>
  <si>
    <t>TOTAL EJECUTADO</t>
  </si>
  <si>
    <t xml:space="preserve">MATRIZ DE PRESUPUESTO ANUAL DEL SISTEMA INTEGRADO DE GESTIÓN </t>
  </si>
  <si>
    <t>Código: PGE-F-05</t>
  </si>
  <si>
    <t>Versió:n 02</t>
  </si>
  <si>
    <t>Fecha: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</si>
</sst>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240A]\ #,##0"/>
    <numFmt numFmtId="165" formatCode="General_)"/>
    <numFmt numFmtId="166" formatCode="&quot;$&quot;\ #,##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rgb="FF006C00"/>
      <name val="Calibri"/>
      <family val="2"/>
    </font>
    <font>
      <sz val="11"/>
      <name val="Calibri"/>
      <family val="2"/>
    </font>
    <font>
      <b/>
      <sz val="20"/>
      <color theme="1"/>
      <name val="Calibri"/>
      <family val="2"/>
    </font>
    <font>
      <b/>
      <sz val="11"/>
      <color theme="0"/>
      <name val="Calibri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b/>
      <sz val="11"/>
      <color theme="1"/>
      <name val="Calibri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3"/>
      <color theme="1"/>
      <name val="Calibri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9" fontId="11" fillId="0" borderId="22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9" fontId="1" fillId="0" borderId="22" xfId="0" applyNumberFormat="1" applyFont="1" applyBorder="1" applyAlignment="1">
      <alignment horizontal="center" vertical="center" wrapText="1"/>
    </xf>
    <xf numFmtId="166" fontId="13" fillId="0" borderId="15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166" fontId="10" fillId="0" borderId="16" xfId="0" applyNumberFormat="1" applyFont="1" applyBorder="1" applyAlignment="1">
      <alignment horizontal="center" vertical="center" wrapText="1"/>
    </xf>
    <xf numFmtId="166" fontId="13" fillId="0" borderId="16" xfId="0" applyNumberFormat="1" applyFont="1" applyBorder="1" applyAlignment="1">
      <alignment horizontal="center" vertical="center" wrapText="1"/>
    </xf>
    <xf numFmtId="9" fontId="1" fillId="0" borderId="16" xfId="0" applyNumberFormat="1" applyFont="1" applyBorder="1" applyAlignment="1">
      <alignment horizontal="center" vertical="center" wrapText="1"/>
    </xf>
    <xf numFmtId="164" fontId="14" fillId="4" borderId="16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6" fontId="16" fillId="0" borderId="16" xfId="0" applyNumberFormat="1" applyFont="1" applyBorder="1" applyAlignment="1">
      <alignment horizontal="center" vertical="center" wrapText="1"/>
    </xf>
    <xf numFmtId="166" fontId="16" fillId="0" borderId="37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0" borderId="40" xfId="0" applyFont="1" applyBorder="1" applyAlignment="1">
      <alignment horizontal="center" vertical="center" wrapText="1"/>
    </xf>
    <xf numFmtId="0" fontId="3" fillId="0" borderId="41" xfId="0" applyFont="1" applyBorder="1"/>
    <xf numFmtId="0" fontId="3" fillId="0" borderId="42" xfId="0" applyFont="1" applyBorder="1"/>
    <xf numFmtId="0" fontId="3" fillId="0" borderId="46" xfId="0" applyFont="1" applyBorder="1"/>
    <xf numFmtId="0" fontId="0" fillId="0" borderId="0" xfId="0" applyFont="1" applyBorder="1" applyAlignment="1"/>
    <xf numFmtId="0" fontId="3" fillId="0" borderId="3" xfId="0" applyFont="1" applyBorder="1"/>
    <xf numFmtId="0" fontId="3" fillId="0" borderId="48" xfId="0" applyFont="1" applyBorder="1"/>
    <xf numFmtId="0" fontId="0" fillId="0" borderId="49" xfId="0" applyFont="1" applyBorder="1" applyAlignment="1"/>
    <xf numFmtId="0" fontId="3" fillId="0" borderId="50" xfId="0" applyFont="1" applyBorder="1"/>
    <xf numFmtId="0" fontId="4" fillId="0" borderId="4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1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8" fillId="5" borderId="39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14" fontId="18" fillId="5" borderId="52" xfId="0" applyNumberFormat="1" applyFont="1" applyFill="1" applyBorder="1" applyAlignment="1">
      <alignment horizontal="center" vertical="center"/>
    </xf>
    <xf numFmtId="14" fontId="18" fillId="5" borderId="53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6" xfId="0" applyFont="1" applyBorder="1"/>
    <xf numFmtId="0" fontId="10" fillId="0" borderId="18" xfId="0" applyFont="1" applyBorder="1" applyAlignment="1">
      <alignment horizontal="center" vertical="center" wrapText="1"/>
    </xf>
    <xf numFmtId="0" fontId="3" fillId="0" borderId="21" xfId="0" applyFont="1" applyBorder="1"/>
    <xf numFmtId="165" fontId="10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49" fontId="12" fillId="0" borderId="18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/>
    <xf numFmtId="0" fontId="1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165" fontId="13" fillId="0" borderId="36" xfId="0" applyNumberFormat="1" applyFont="1" applyBorder="1" applyAlignment="1">
      <alignment horizontal="center"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165" fontId="15" fillId="0" borderId="36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3" fillId="0" borderId="31" xfId="0" applyFont="1" applyBorder="1"/>
    <xf numFmtId="164" fontId="12" fillId="0" borderId="27" xfId="0" applyNumberFormat="1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164" fontId="12" fillId="0" borderId="36" xfId="0" applyNumberFormat="1" applyFont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0" cy="857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533400</xdr:colOff>
      <xdr:row>1</xdr:row>
      <xdr:rowOff>85725</xdr:rowOff>
    </xdr:from>
    <xdr:to>
      <xdr:col>4</xdr:col>
      <xdr:colOff>377825</xdr:colOff>
      <xdr:row>3</xdr:row>
      <xdr:rowOff>181610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8976310B-CBB0-40BF-8983-F0A2097AF20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0" r="8535"/>
        <a:stretch/>
      </xdr:blipFill>
      <xdr:spPr bwMode="auto">
        <a:xfrm>
          <a:off x="1295400" y="266700"/>
          <a:ext cx="1339850" cy="5721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99"/>
  <sheetViews>
    <sheetView showGridLines="0" tabSelected="1" workbookViewId="0">
      <selection activeCell="B2" sqref="B2:F4"/>
    </sheetView>
  </sheetViews>
  <sheetFormatPr baseColWidth="10" defaultColWidth="14.42578125" defaultRowHeight="15" customHeight="1" x14ac:dyDescent="0.25"/>
  <cols>
    <col min="1" max="1" width="11.42578125" customWidth="1"/>
    <col min="2" max="2" width="8.7109375" customWidth="1"/>
    <col min="3" max="3" width="7.28515625" customWidth="1"/>
    <col min="4" max="4" width="6.42578125" customWidth="1"/>
    <col min="5" max="5" width="6.7109375" customWidth="1"/>
    <col min="6" max="6" width="6" customWidth="1"/>
    <col min="7" max="7" width="31.140625" customWidth="1"/>
    <col min="8" max="8" width="8.7109375" hidden="1" customWidth="1"/>
    <col min="9" max="10" width="7.7109375" hidden="1" customWidth="1"/>
    <col min="11" max="11" width="7.140625" hidden="1" customWidth="1"/>
    <col min="12" max="16" width="7.42578125" customWidth="1"/>
    <col min="17" max="17" width="6.42578125" customWidth="1"/>
    <col min="18" max="18" width="7.7109375" customWidth="1"/>
    <col min="19" max="19" width="6.140625" customWidth="1"/>
    <col min="20" max="20" width="7.7109375" customWidth="1"/>
    <col min="21" max="21" width="13.28515625" customWidth="1"/>
    <col min="22" max="22" width="10.28515625" customWidth="1"/>
    <col min="23" max="23" width="6.7109375" customWidth="1"/>
    <col min="24" max="24" width="8.28515625" customWidth="1"/>
    <col min="25" max="25" width="8.42578125" customWidth="1"/>
    <col min="26" max="26" width="8.28515625" customWidth="1"/>
    <col min="27" max="27" width="7.140625" customWidth="1"/>
    <col min="28" max="28" width="7.42578125" customWidth="1"/>
    <col min="29" max="29" width="6.42578125" customWidth="1"/>
    <col min="30" max="30" width="7.7109375" customWidth="1"/>
    <col min="31" max="31" width="7.140625" customWidth="1"/>
    <col min="32" max="32" width="8.140625" customWidth="1"/>
    <col min="33" max="33" width="7.42578125" customWidth="1"/>
    <col min="34" max="34" width="7.7109375" customWidth="1"/>
    <col min="35" max="35" width="8.42578125" customWidth="1"/>
    <col min="36" max="36" width="20.140625" customWidth="1"/>
    <col min="37" max="37" width="11.42578125" customWidth="1"/>
  </cols>
  <sheetData>
    <row r="1" spans="1:37" ht="14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8.75" customHeight="1" x14ac:dyDescent="0.3">
      <c r="A2" s="1"/>
      <c r="B2" s="35"/>
      <c r="C2" s="36"/>
      <c r="D2" s="36"/>
      <c r="E2" s="36"/>
      <c r="F2" s="37"/>
      <c r="G2" s="44" t="s">
        <v>39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8" t="s">
        <v>40</v>
      </c>
      <c r="AK2" s="49"/>
    </row>
    <row r="3" spans="1:37" ht="18.75" customHeight="1" x14ac:dyDescent="0.25">
      <c r="A3" s="1"/>
      <c r="B3" s="38"/>
      <c r="C3" s="39"/>
      <c r="D3" s="39"/>
      <c r="E3" s="39"/>
      <c r="F3" s="40"/>
      <c r="G3" s="45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50" t="s">
        <v>41</v>
      </c>
      <c r="AK3" s="51"/>
    </row>
    <row r="4" spans="1:37" ht="18.75" customHeight="1" thickBot="1" x14ac:dyDescent="0.3">
      <c r="A4" s="1"/>
      <c r="B4" s="41"/>
      <c r="C4" s="42"/>
      <c r="D4" s="42"/>
      <c r="E4" s="42"/>
      <c r="F4" s="43"/>
      <c r="G4" s="46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52" t="s">
        <v>42</v>
      </c>
      <c r="AK4" s="53"/>
    </row>
    <row r="5" spans="1:37" ht="14.2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" customHeight="1" x14ac:dyDescent="0.25">
      <c r="A6" s="1"/>
      <c r="B6" s="57" t="s">
        <v>0</v>
      </c>
      <c r="C6" s="58"/>
      <c r="D6" s="58"/>
      <c r="E6" s="58"/>
      <c r="F6" s="59"/>
      <c r="G6" s="31" t="s">
        <v>1</v>
      </c>
      <c r="H6" s="47" t="s">
        <v>2</v>
      </c>
      <c r="I6" s="30"/>
      <c r="J6" s="47" t="s">
        <v>3</v>
      </c>
      <c r="K6" s="30"/>
      <c r="L6" s="29" t="s">
        <v>2</v>
      </c>
      <c r="M6" s="30"/>
      <c r="N6" s="29" t="s">
        <v>3</v>
      </c>
      <c r="O6" s="30"/>
      <c r="P6" s="29" t="s">
        <v>4</v>
      </c>
      <c r="Q6" s="30"/>
      <c r="R6" s="29" t="s">
        <v>5</v>
      </c>
      <c r="S6" s="30"/>
      <c r="T6" s="29" t="s">
        <v>6</v>
      </c>
      <c r="U6" s="30"/>
      <c r="V6" s="29" t="s">
        <v>7</v>
      </c>
      <c r="W6" s="30"/>
      <c r="X6" s="29" t="s">
        <v>8</v>
      </c>
      <c r="Y6" s="30"/>
      <c r="Z6" s="29" t="s">
        <v>9</v>
      </c>
      <c r="AA6" s="30"/>
      <c r="AB6" s="29" t="s">
        <v>10</v>
      </c>
      <c r="AC6" s="30"/>
      <c r="AD6" s="29" t="s">
        <v>11</v>
      </c>
      <c r="AE6" s="30"/>
      <c r="AF6" s="29" t="s">
        <v>12</v>
      </c>
      <c r="AG6" s="30"/>
      <c r="AH6" s="29" t="s">
        <v>13</v>
      </c>
      <c r="AI6" s="30"/>
      <c r="AJ6" s="31" t="s">
        <v>14</v>
      </c>
      <c r="AK6" s="33" t="s">
        <v>15</v>
      </c>
    </row>
    <row r="7" spans="1:37" ht="14.25" customHeight="1" x14ac:dyDescent="0.25">
      <c r="A7" s="1"/>
      <c r="B7" s="60"/>
      <c r="C7" s="61"/>
      <c r="D7" s="61"/>
      <c r="E7" s="61"/>
      <c r="F7" s="62"/>
      <c r="G7" s="32"/>
      <c r="H7" s="2" t="s">
        <v>16</v>
      </c>
      <c r="I7" s="2" t="s">
        <v>17</v>
      </c>
      <c r="J7" s="2" t="s">
        <v>16</v>
      </c>
      <c r="K7" s="2" t="s">
        <v>17</v>
      </c>
      <c r="L7" s="3" t="s">
        <v>16</v>
      </c>
      <c r="M7" s="3" t="s">
        <v>17</v>
      </c>
      <c r="N7" s="3" t="s">
        <v>16</v>
      </c>
      <c r="O7" s="3" t="s">
        <v>17</v>
      </c>
      <c r="P7" s="3" t="s">
        <v>16</v>
      </c>
      <c r="Q7" s="3" t="s">
        <v>17</v>
      </c>
      <c r="R7" s="3" t="s">
        <v>16</v>
      </c>
      <c r="S7" s="3" t="s">
        <v>17</v>
      </c>
      <c r="T7" s="3" t="s">
        <v>16</v>
      </c>
      <c r="U7" s="3" t="s">
        <v>17</v>
      </c>
      <c r="V7" s="3" t="s">
        <v>16</v>
      </c>
      <c r="W7" s="3" t="s">
        <v>17</v>
      </c>
      <c r="X7" s="3" t="s">
        <v>16</v>
      </c>
      <c r="Y7" s="3" t="s">
        <v>17</v>
      </c>
      <c r="Z7" s="3" t="s">
        <v>16</v>
      </c>
      <c r="AA7" s="3" t="s">
        <v>17</v>
      </c>
      <c r="AB7" s="3" t="s">
        <v>16</v>
      </c>
      <c r="AC7" s="3" t="s">
        <v>17</v>
      </c>
      <c r="AD7" s="3" t="s">
        <v>16</v>
      </c>
      <c r="AE7" s="3" t="s">
        <v>17</v>
      </c>
      <c r="AF7" s="3" t="s">
        <v>16</v>
      </c>
      <c r="AG7" s="3" t="s">
        <v>17</v>
      </c>
      <c r="AH7" s="3" t="s">
        <v>16</v>
      </c>
      <c r="AI7" s="3" t="s">
        <v>17</v>
      </c>
      <c r="AJ7" s="32"/>
      <c r="AK7" s="34"/>
    </row>
    <row r="8" spans="1:37" ht="14.25" customHeight="1" x14ac:dyDescent="0.25">
      <c r="A8" s="1"/>
      <c r="B8" s="54" t="s">
        <v>18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6"/>
    </row>
    <row r="9" spans="1:37" ht="25.5" customHeight="1" x14ac:dyDescent="0.25">
      <c r="A9" s="1"/>
      <c r="B9" s="63" t="s">
        <v>19</v>
      </c>
      <c r="C9" s="55"/>
      <c r="D9" s="55"/>
      <c r="E9" s="55"/>
      <c r="F9" s="64"/>
      <c r="G9" s="4">
        <f>H9+J9+P9+R9+T9+V9+X9+Z9+AB9+AD9+AF9+AH9</f>
        <v>480000</v>
      </c>
      <c r="H9" s="4">
        <v>40000</v>
      </c>
      <c r="I9" s="4">
        <v>0</v>
      </c>
      <c r="J9" s="4">
        <v>40000</v>
      </c>
      <c r="K9" s="4">
        <v>0</v>
      </c>
      <c r="L9" s="5">
        <v>40000</v>
      </c>
      <c r="M9" s="5"/>
      <c r="N9" s="5">
        <v>40000</v>
      </c>
      <c r="O9" s="5"/>
      <c r="P9" s="5">
        <v>40000</v>
      </c>
      <c r="Q9" s="5"/>
      <c r="R9" s="5">
        <v>40000</v>
      </c>
      <c r="S9" s="5"/>
      <c r="T9" s="5">
        <v>40000</v>
      </c>
      <c r="U9" s="5"/>
      <c r="V9" s="5">
        <v>40000</v>
      </c>
      <c r="W9" s="5"/>
      <c r="X9" s="5">
        <v>40000</v>
      </c>
      <c r="Y9" s="5">
        <v>40000</v>
      </c>
      <c r="Z9" s="5">
        <v>40000</v>
      </c>
      <c r="AA9" s="5">
        <v>40000</v>
      </c>
      <c r="AB9" s="5">
        <v>40000</v>
      </c>
      <c r="AC9" s="5">
        <v>40000</v>
      </c>
      <c r="AD9" s="5">
        <v>40000</v>
      </c>
      <c r="AE9" s="5">
        <v>40000</v>
      </c>
      <c r="AF9" s="5">
        <v>40000</v>
      </c>
      <c r="AG9" s="5">
        <v>40000</v>
      </c>
      <c r="AH9" s="5">
        <v>40000</v>
      </c>
      <c r="AI9" s="5">
        <v>40000</v>
      </c>
      <c r="AJ9" s="6">
        <f>M9+O9+I9+K9+Q9+S9+U9+W9+Y9+AA9+AC9+AE9+AG9+AI9</f>
        <v>240000</v>
      </c>
      <c r="AK9" s="7">
        <f>(I9+K9+Q9+S9+U9+W9+Y9+AA9+AC9+AE9+AG9+AI9)/G9</f>
        <v>0.5</v>
      </c>
    </row>
    <row r="10" spans="1:37" ht="14.25" customHeight="1" thickBot="1" x14ac:dyDescent="0.3">
      <c r="A10" s="1"/>
      <c r="B10" s="65" t="s">
        <v>20</v>
      </c>
      <c r="C10" s="66"/>
      <c r="D10" s="66"/>
      <c r="E10" s="66"/>
      <c r="F10" s="67"/>
      <c r="G10" s="8">
        <f>G9</f>
        <v>480000</v>
      </c>
      <c r="H10" s="69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70"/>
    </row>
    <row r="11" spans="1:37" ht="17.25" hidden="1" customHeight="1" x14ac:dyDescent="0.25">
      <c r="A11" s="1"/>
      <c r="B11" s="80" t="s">
        <v>21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81"/>
    </row>
    <row r="12" spans="1:37" ht="18" customHeight="1" x14ac:dyDescent="0.25">
      <c r="A12" s="1"/>
      <c r="B12" s="68" t="s">
        <v>22</v>
      </c>
      <c r="C12" s="55"/>
      <c r="D12" s="55"/>
      <c r="E12" s="55"/>
      <c r="F12" s="64"/>
      <c r="G12" s="9">
        <f>H12+J12+P12+R12+T12+V12+X12+Z12+AB12+AD12+AF12+AH12</f>
        <v>360000</v>
      </c>
      <c r="H12" s="9">
        <v>30000</v>
      </c>
      <c r="I12" s="9">
        <v>0</v>
      </c>
      <c r="J12" s="9">
        <v>30000</v>
      </c>
      <c r="K12" s="9">
        <v>0</v>
      </c>
      <c r="L12" s="10">
        <v>30000</v>
      </c>
      <c r="M12" s="10"/>
      <c r="N12" s="10">
        <v>30000</v>
      </c>
      <c r="O12" s="10"/>
      <c r="P12" s="10">
        <v>30000</v>
      </c>
      <c r="Q12" s="10"/>
      <c r="R12" s="10">
        <v>30000</v>
      </c>
      <c r="S12" s="10"/>
      <c r="T12" s="10">
        <v>30000</v>
      </c>
      <c r="U12" s="10"/>
      <c r="V12" s="10">
        <v>30000</v>
      </c>
      <c r="W12" s="10"/>
      <c r="X12" s="10">
        <v>30000</v>
      </c>
      <c r="Y12" s="10">
        <v>30000</v>
      </c>
      <c r="Z12" s="10">
        <v>30000</v>
      </c>
      <c r="AA12" s="10">
        <v>30000</v>
      </c>
      <c r="AB12" s="10">
        <v>30000</v>
      </c>
      <c r="AC12" s="10">
        <v>30000</v>
      </c>
      <c r="AD12" s="10">
        <v>30000</v>
      </c>
      <c r="AE12" s="10">
        <v>30000</v>
      </c>
      <c r="AF12" s="10">
        <v>30000</v>
      </c>
      <c r="AG12" s="10">
        <v>30000</v>
      </c>
      <c r="AH12" s="10">
        <v>30000</v>
      </c>
      <c r="AI12" s="10">
        <v>30000</v>
      </c>
      <c r="AJ12" s="11">
        <f>O12+I12+K12+Q12+S12+U12+W12+Y12+AA12+AC12+AE12+AG12+AI12</f>
        <v>180000</v>
      </c>
      <c r="AK12" s="12">
        <f>(I12+K12+Q12+S12+U12+W12+Y12+AA12+AC12+AE12+AG12+AI12)/G12</f>
        <v>0.5</v>
      </c>
    </row>
    <row r="13" spans="1:37" ht="14.25" customHeight="1" thickBot="1" x14ac:dyDescent="0.3">
      <c r="A13" s="1"/>
      <c r="B13" s="65" t="s">
        <v>20</v>
      </c>
      <c r="C13" s="66"/>
      <c r="D13" s="66"/>
      <c r="E13" s="66"/>
      <c r="F13" s="67"/>
      <c r="G13" s="8">
        <f>SUM(G12)</f>
        <v>360000</v>
      </c>
      <c r="H13" s="82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70"/>
    </row>
    <row r="14" spans="1:37" ht="15" customHeight="1" x14ac:dyDescent="0.25">
      <c r="B14" s="83" t="s">
        <v>23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5"/>
    </row>
    <row r="15" spans="1:37" ht="21.75" customHeight="1" x14ac:dyDescent="0.25">
      <c r="A15" s="1"/>
      <c r="B15" s="88" t="s">
        <v>24</v>
      </c>
      <c r="C15" s="61"/>
      <c r="D15" s="61"/>
      <c r="E15" s="61"/>
      <c r="F15" s="62"/>
      <c r="G15" s="13">
        <f>H15+J15+P15+R15+T15+V15+X15+Z15+AB15+AD15+AF15+AH15</f>
        <v>150000</v>
      </c>
      <c r="H15" s="14">
        <v>18000</v>
      </c>
      <c r="I15" s="14">
        <v>0</v>
      </c>
      <c r="J15" s="14">
        <v>12000</v>
      </c>
      <c r="K15" s="14">
        <v>0</v>
      </c>
      <c r="L15" s="15">
        <v>12000</v>
      </c>
      <c r="M15" s="15">
        <v>12000</v>
      </c>
      <c r="N15" s="15">
        <v>12000</v>
      </c>
      <c r="O15" s="15">
        <v>12000</v>
      </c>
      <c r="P15" s="15">
        <v>12000</v>
      </c>
      <c r="Q15" s="15">
        <v>12000</v>
      </c>
      <c r="R15" s="15">
        <v>12000</v>
      </c>
      <c r="S15" s="15">
        <v>12000</v>
      </c>
      <c r="T15" s="15">
        <v>12000</v>
      </c>
      <c r="U15" s="15">
        <v>12000</v>
      </c>
      <c r="V15" s="15">
        <v>12000</v>
      </c>
      <c r="W15" s="15">
        <v>12000</v>
      </c>
      <c r="X15" s="15">
        <v>12000</v>
      </c>
      <c r="Y15" s="15">
        <v>12000</v>
      </c>
      <c r="Z15" s="15">
        <v>12000</v>
      </c>
      <c r="AA15" s="15">
        <v>12000</v>
      </c>
      <c r="AB15" s="15">
        <v>12000</v>
      </c>
      <c r="AC15" s="15">
        <v>12000</v>
      </c>
      <c r="AD15" s="15">
        <v>12000</v>
      </c>
      <c r="AE15" s="15">
        <v>12000</v>
      </c>
      <c r="AF15" s="15">
        <v>12000</v>
      </c>
      <c r="AG15" s="15">
        <v>12000</v>
      </c>
      <c r="AH15" s="15">
        <v>12000</v>
      </c>
      <c r="AI15" s="15">
        <v>12000</v>
      </c>
      <c r="AJ15" s="16">
        <f>+O15+M15+I15+K15+Q15+S15+U15+W15+Y15+AA15+AC15+AE15+AG15+AI15</f>
        <v>144000</v>
      </c>
      <c r="AK15" s="17">
        <f>(I15+K15+Q15+S15+U15+W15+Y15+AA15+AC15+AE15+AG15+AI15)/G15</f>
        <v>0.8</v>
      </c>
    </row>
    <row r="16" spans="1:37" ht="15" customHeight="1" x14ac:dyDescent="0.25">
      <c r="A16" s="1"/>
      <c r="B16" s="77" t="s">
        <v>20</v>
      </c>
      <c r="C16" s="55"/>
      <c r="D16" s="55"/>
      <c r="E16" s="55"/>
      <c r="F16" s="64"/>
      <c r="G16" s="18">
        <f>G15</f>
        <v>150000</v>
      </c>
      <c r="H16" s="86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64"/>
    </row>
    <row r="17" spans="1:37" ht="15" customHeight="1" x14ac:dyDescent="0.25">
      <c r="A17" s="1"/>
      <c r="B17" s="87" t="s">
        <v>25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</row>
    <row r="18" spans="1:37" ht="31.5" customHeight="1" x14ac:dyDescent="0.25">
      <c r="A18" s="1"/>
      <c r="B18" s="89" t="s">
        <v>26</v>
      </c>
      <c r="C18" s="55"/>
      <c r="D18" s="55"/>
      <c r="E18" s="55"/>
      <c r="F18" s="64"/>
      <c r="G18" s="19">
        <f t="shared" ref="G18:G19" si="0">H18+J18+P18+R18+T18+V18+X18+Z18+AB18+AD18+AF18+AH18</f>
        <v>160000</v>
      </c>
      <c r="H18" s="9">
        <v>0</v>
      </c>
      <c r="I18" s="9">
        <v>0</v>
      </c>
      <c r="J18" s="9">
        <v>0</v>
      </c>
      <c r="K18" s="9">
        <v>0</v>
      </c>
      <c r="L18" s="10">
        <v>0</v>
      </c>
      <c r="M18" s="10">
        <v>0</v>
      </c>
      <c r="N18" s="10">
        <v>20000</v>
      </c>
      <c r="O18" s="10">
        <v>20000</v>
      </c>
      <c r="P18" s="10">
        <v>20000</v>
      </c>
      <c r="Q18" s="10">
        <v>20000</v>
      </c>
      <c r="R18" s="10">
        <v>0</v>
      </c>
      <c r="S18" s="10">
        <v>0</v>
      </c>
      <c r="T18" s="10">
        <v>20000</v>
      </c>
      <c r="U18" s="10">
        <v>20000</v>
      </c>
      <c r="V18" s="10">
        <v>20000</v>
      </c>
      <c r="W18" s="10">
        <v>20000</v>
      </c>
      <c r="X18" s="10">
        <v>20000</v>
      </c>
      <c r="Y18" s="10">
        <v>20000</v>
      </c>
      <c r="Z18" s="10">
        <v>0</v>
      </c>
      <c r="AA18" s="10">
        <v>0</v>
      </c>
      <c r="AB18" s="10">
        <v>20000</v>
      </c>
      <c r="AC18" s="10">
        <v>20000</v>
      </c>
      <c r="AD18" s="10">
        <v>20000</v>
      </c>
      <c r="AE18" s="10">
        <v>20000</v>
      </c>
      <c r="AF18" s="10">
        <v>20000</v>
      </c>
      <c r="AG18" s="10">
        <v>20000</v>
      </c>
      <c r="AH18" s="10">
        <v>20000</v>
      </c>
      <c r="AI18" s="10">
        <v>20000</v>
      </c>
      <c r="AJ18" s="11">
        <f t="shared" ref="AJ18:AJ19" si="1">I18+K18+Q18+S18+U18+W18+Y18+AA18+AC18+AE18+AG18+AI18</f>
        <v>160000</v>
      </c>
      <c r="AK18" s="20">
        <f t="shared" ref="AK18:AK19" si="2">(I18+K18+Q18+S18+U18+W18+Y18+AA18+AC18+AE18+AG18+AI18)/G18</f>
        <v>1</v>
      </c>
    </row>
    <row r="19" spans="1:37" ht="18.75" customHeight="1" x14ac:dyDescent="0.25">
      <c r="A19" s="1"/>
      <c r="B19" s="89" t="s">
        <v>27</v>
      </c>
      <c r="C19" s="55"/>
      <c r="D19" s="55"/>
      <c r="E19" s="55"/>
      <c r="F19" s="64"/>
      <c r="G19" s="19">
        <f t="shared" si="0"/>
        <v>450000</v>
      </c>
      <c r="H19" s="9">
        <v>0</v>
      </c>
      <c r="I19" s="9">
        <v>0</v>
      </c>
      <c r="J19" s="9">
        <v>0</v>
      </c>
      <c r="K19" s="9">
        <v>0</v>
      </c>
      <c r="L19" s="10">
        <v>0</v>
      </c>
      <c r="M19" s="10">
        <v>0</v>
      </c>
      <c r="N19" s="10">
        <v>50000</v>
      </c>
      <c r="O19" s="10">
        <v>50000</v>
      </c>
      <c r="P19" s="10">
        <v>50000</v>
      </c>
      <c r="Q19" s="10">
        <v>50000</v>
      </c>
      <c r="R19" s="10">
        <v>0</v>
      </c>
      <c r="S19" s="10">
        <v>0</v>
      </c>
      <c r="T19" s="10">
        <v>50000</v>
      </c>
      <c r="U19" s="10">
        <v>50000</v>
      </c>
      <c r="V19" s="10">
        <v>50000</v>
      </c>
      <c r="W19" s="10">
        <v>50000</v>
      </c>
      <c r="X19" s="10">
        <v>50000</v>
      </c>
      <c r="Y19" s="10">
        <v>50000</v>
      </c>
      <c r="Z19" s="10">
        <v>50000</v>
      </c>
      <c r="AA19" s="10">
        <v>50000</v>
      </c>
      <c r="AB19" s="10">
        <v>50000</v>
      </c>
      <c r="AC19" s="10">
        <v>50000</v>
      </c>
      <c r="AD19" s="10">
        <v>50000</v>
      </c>
      <c r="AE19" s="10">
        <v>50000</v>
      </c>
      <c r="AF19" s="10">
        <v>50000</v>
      </c>
      <c r="AG19" s="10">
        <v>50000</v>
      </c>
      <c r="AH19" s="10">
        <v>50000</v>
      </c>
      <c r="AI19" s="10">
        <v>50000</v>
      </c>
      <c r="AJ19" s="11">
        <f t="shared" si="1"/>
        <v>450000</v>
      </c>
      <c r="AK19" s="20">
        <f t="shared" si="2"/>
        <v>1</v>
      </c>
    </row>
    <row r="20" spans="1:37" ht="15" customHeight="1" x14ac:dyDescent="0.25">
      <c r="A20" s="1"/>
      <c r="B20" s="77" t="s">
        <v>20</v>
      </c>
      <c r="C20" s="55"/>
      <c r="D20" s="55"/>
      <c r="E20" s="55"/>
      <c r="F20" s="64"/>
      <c r="G20" s="4">
        <f>SUM(G18:G19)</f>
        <v>610000</v>
      </c>
      <c r="H20" s="86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64"/>
    </row>
    <row r="21" spans="1:37" ht="15" customHeight="1" x14ac:dyDescent="0.25">
      <c r="A21" s="1"/>
      <c r="B21" s="87" t="s">
        <v>28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</row>
    <row r="22" spans="1:37" ht="14.25" customHeight="1" x14ac:dyDescent="0.25">
      <c r="A22" s="1"/>
      <c r="B22" s="76" t="s">
        <v>29</v>
      </c>
      <c r="C22" s="55"/>
      <c r="D22" s="55"/>
      <c r="E22" s="55"/>
      <c r="F22" s="64"/>
      <c r="G22" s="9">
        <f t="shared" ref="G22:G23" si="3">H22+J22+P22+R22+T22+V22+X22+Z22+AB22+AD22+AF22+AH22</f>
        <v>100000</v>
      </c>
      <c r="H22" s="9">
        <v>9000</v>
      </c>
      <c r="I22" s="9">
        <v>0</v>
      </c>
      <c r="J22" s="9">
        <v>9000</v>
      </c>
      <c r="K22" s="9">
        <v>0</v>
      </c>
      <c r="L22" s="10">
        <v>10000</v>
      </c>
      <c r="M22" s="10">
        <v>0</v>
      </c>
      <c r="N22" s="10">
        <v>9000</v>
      </c>
      <c r="O22" s="10">
        <v>0</v>
      </c>
      <c r="P22" s="10">
        <v>9000</v>
      </c>
      <c r="Q22" s="10">
        <v>9000</v>
      </c>
      <c r="R22" s="10">
        <v>9000</v>
      </c>
      <c r="S22" s="10">
        <v>9000</v>
      </c>
      <c r="T22" s="10">
        <v>8000</v>
      </c>
      <c r="U22" s="10">
        <v>8000</v>
      </c>
      <c r="V22" s="10">
        <v>8000</v>
      </c>
      <c r="W22" s="10">
        <v>8000</v>
      </c>
      <c r="X22" s="10">
        <v>8000</v>
      </c>
      <c r="Y22" s="10">
        <v>8000</v>
      </c>
      <c r="Z22" s="10">
        <v>8000</v>
      </c>
      <c r="AA22" s="10">
        <v>8000</v>
      </c>
      <c r="AB22" s="10">
        <v>8000</v>
      </c>
      <c r="AC22" s="10">
        <v>8000</v>
      </c>
      <c r="AD22" s="10">
        <v>8000</v>
      </c>
      <c r="AE22" s="10">
        <v>8000</v>
      </c>
      <c r="AF22" s="10">
        <v>8000</v>
      </c>
      <c r="AG22" s="10">
        <v>8000</v>
      </c>
      <c r="AH22" s="10">
        <v>8000</v>
      </c>
      <c r="AI22" s="10">
        <v>8000</v>
      </c>
      <c r="AJ22" s="11">
        <f>++I22+K22+Q22+S22+U22+W22+Y22+AA22+AC22+AE22+AG22+AI22+N22+L22</f>
        <v>101000</v>
      </c>
      <c r="AK22" s="20">
        <f t="shared" ref="AK22:AK23" si="4">(I22+K22+Q22+S22+U22+W22+Y22+AA22+AC22+AE22+AG22+AI22)/G22</f>
        <v>0.82</v>
      </c>
    </row>
    <row r="23" spans="1:37" ht="15" customHeight="1" x14ac:dyDescent="0.25">
      <c r="A23" s="1"/>
      <c r="B23" s="76" t="s">
        <v>30</v>
      </c>
      <c r="C23" s="55"/>
      <c r="D23" s="55"/>
      <c r="E23" s="55"/>
      <c r="F23" s="64"/>
      <c r="G23" s="9">
        <f t="shared" si="3"/>
        <v>180000</v>
      </c>
      <c r="H23" s="9">
        <v>15000</v>
      </c>
      <c r="I23" s="9">
        <v>0</v>
      </c>
      <c r="J23" s="9">
        <v>15000</v>
      </c>
      <c r="K23" s="9">
        <v>0</v>
      </c>
      <c r="L23" s="10">
        <v>15000</v>
      </c>
      <c r="M23" s="10">
        <v>0</v>
      </c>
      <c r="N23" s="10">
        <v>9000</v>
      </c>
      <c r="O23" s="10">
        <v>0</v>
      </c>
      <c r="P23" s="10">
        <v>15000</v>
      </c>
      <c r="Q23" s="10">
        <v>15000</v>
      </c>
      <c r="R23" s="10">
        <v>15000</v>
      </c>
      <c r="S23" s="10">
        <v>15000</v>
      </c>
      <c r="T23" s="10">
        <v>15000</v>
      </c>
      <c r="U23" s="10">
        <v>15000</v>
      </c>
      <c r="V23" s="10">
        <v>15000</v>
      </c>
      <c r="W23" s="10">
        <v>15000</v>
      </c>
      <c r="X23" s="10">
        <v>15000</v>
      </c>
      <c r="Y23" s="10">
        <v>15000</v>
      </c>
      <c r="Z23" s="10">
        <v>15000</v>
      </c>
      <c r="AA23" s="10">
        <v>15000</v>
      </c>
      <c r="AB23" s="10">
        <v>15000</v>
      </c>
      <c r="AC23" s="10">
        <v>15000</v>
      </c>
      <c r="AD23" s="10">
        <v>15000</v>
      </c>
      <c r="AE23" s="10">
        <v>15000</v>
      </c>
      <c r="AF23" s="10">
        <v>15000</v>
      </c>
      <c r="AG23" s="10">
        <v>15000</v>
      </c>
      <c r="AH23" s="10">
        <v>15000</v>
      </c>
      <c r="AI23" s="10">
        <v>15000</v>
      </c>
      <c r="AJ23" s="11">
        <f>I23+K23+Q23+S23+U23+W23+Y23+AA23+AC23+AE23+AG23+AI23+N23+L23</f>
        <v>174000</v>
      </c>
      <c r="AK23" s="20">
        <f t="shared" si="4"/>
        <v>0.83333333333333337</v>
      </c>
    </row>
    <row r="24" spans="1:37" ht="14.25" customHeight="1" x14ac:dyDescent="0.25">
      <c r="A24" s="1"/>
      <c r="B24" s="77" t="s">
        <v>20</v>
      </c>
      <c r="C24" s="55"/>
      <c r="D24" s="55"/>
      <c r="E24" s="55"/>
      <c r="F24" s="64"/>
      <c r="G24" s="4">
        <f>SUM(G22:G23)</f>
        <v>280000</v>
      </c>
      <c r="H24" s="86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64"/>
    </row>
    <row r="25" spans="1:37" ht="15" customHeight="1" x14ac:dyDescent="0.25">
      <c r="A25" s="1"/>
      <c r="B25" s="87" t="s">
        <v>31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ht="14.25" customHeight="1" x14ac:dyDescent="0.25">
      <c r="A26" s="1"/>
      <c r="B26" s="78" t="s">
        <v>32</v>
      </c>
      <c r="C26" s="55"/>
      <c r="D26" s="55"/>
      <c r="E26" s="55"/>
      <c r="F26" s="64"/>
      <c r="G26" s="19">
        <v>3000000</v>
      </c>
      <c r="H26" s="9">
        <v>0</v>
      </c>
      <c r="I26" s="9">
        <v>0</v>
      </c>
      <c r="J26" s="9">
        <v>0</v>
      </c>
      <c r="K26" s="9">
        <v>0</v>
      </c>
      <c r="L26" s="10">
        <v>120000</v>
      </c>
      <c r="M26" s="10">
        <v>0</v>
      </c>
      <c r="N26" s="10">
        <v>1200000</v>
      </c>
      <c r="O26" s="10">
        <v>1200000</v>
      </c>
      <c r="P26" s="10">
        <v>1200000</v>
      </c>
      <c r="Q26" s="10">
        <v>1200000</v>
      </c>
      <c r="R26" s="10">
        <v>1200000</v>
      </c>
      <c r="S26" s="10">
        <v>1200000</v>
      </c>
      <c r="T26" s="10">
        <v>1200000</v>
      </c>
      <c r="U26" s="10">
        <v>1200000</v>
      </c>
      <c r="V26" s="10">
        <v>1200000</v>
      </c>
      <c r="W26" s="10">
        <v>1200000</v>
      </c>
      <c r="X26" s="10">
        <v>1200000</v>
      </c>
      <c r="Y26" s="10">
        <v>1200000</v>
      </c>
      <c r="Z26" s="10">
        <v>1200000</v>
      </c>
      <c r="AA26" s="10">
        <v>0</v>
      </c>
      <c r="AB26" s="10">
        <v>12000</v>
      </c>
      <c r="AC26" s="10">
        <v>12000</v>
      </c>
      <c r="AD26" s="10">
        <v>0</v>
      </c>
      <c r="AE26" s="10">
        <v>12000</v>
      </c>
      <c r="AF26" s="10">
        <v>12000</v>
      </c>
      <c r="AG26" s="10">
        <v>12000</v>
      </c>
      <c r="AH26" s="10">
        <v>12000</v>
      </c>
      <c r="AI26" s="10">
        <v>12000</v>
      </c>
      <c r="AJ26" s="21">
        <f>AI26+AG26+AE26+AC26+AA26+Y26+W26+U26+S26+Q26+O26+M26</f>
        <v>7248000</v>
      </c>
      <c r="AK26" s="20">
        <f>(I26+K26+Q26+S26+U26+W26+Y26+AA26+AC26+AE26+AG26+AI26)/G26</f>
        <v>2.016</v>
      </c>
    </row>
    <row r="27" spans="1:37" ht="14.25" customHeight="1" x14ac:dyDescent="0.25">
      <c r="A27" s="1"/>
      <c r="B27" s="77" t="s">
        <v>20</v>
      </c>
      <c r="C27" s="55"/>
      <c r="D27" s="55"/>
      <c r="E27" s="55"/>
      <c r="F27" s="64"/>
      <c r="G27" s="18">
        <f>G26</f>
        <v>3000000</v>
      </c>
      <c r="H27" s="86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64"/>
    </row>
    <row r="28" spans="1:37" ht="14.25" customHeight="1" x14ac:dyDescent="0.25">
      <c r="A28" s="1"/>
      <c r="B28" s="87" t="s">
        <v>33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</row>
    <row r="29" spans="1:37" ht="23.25" customHeight="1" x14ac:dyDescent="0.25">
      <c r="A29" s="1"/>
      <c r="B29" s="78" t="s">
        <v>34</v>
      </c>
      <c r="C29" s="55"/>
      <c r="D29" s="55"/>
      <c r="E29" s="55"/>
      <c r="F29" s="64"/>
      <c r="G29" s="19">
        <f>H29+J29+P29+R29+T29+V29+X29+Z29+AB29+AD29+AF29+AH29</f>
        <v>6545000</v>
      </c>
      <c r="H29" s="9">
        <v>0</v>
      </c>
      <c r="I29" s="9">
        <v>0</v>
      </c>
      <c r="J29" s="9">
        <v>0</v>
      </c>
      <c r="K29" s="9">
        <v>0</v>
      </c>
      <c r="L29" s="10">
        <v>654500</v>
      </c>
      <c r="M29" s="10">
        <v>654500</v>
      </c>
      <c r="N29" s="10">
        <v>654500</v>
      </c>
      <c r="O29" s="10">
        <v>654500</v>
      </c>
      <c r="P29" s="10">
        <v>654500</v>
      </c>
      <c r="Q29" s="10">
        <v>654000</v>
      </c>
      <c r="R29" s="10">
        <v>654500</v>
      </c>
      <c r="S29" s="10">
        <v>654000</v>
      </c>
      <c r="T29" s="10">
        <v>654500</v>
      </c>
      <c r="U29" s="10">
        <v>654500</v>
      </c>
      <c r="V29" s="10">
        <v>654500</v>
      </c>
      <c r="W29" s="10">
        <v>654500</v>
      </c>
      <c r="X29" s="10">
        <v>654500</v>
      </c>
      <c r="Y29" s="10">
        <v>654500</v>
      </c>
      <c r="Z29" s="10">
        <v>654500</v>
      </c>
      <c r="AA29" s="10">
        <v>654500</v>
      </c>
      <c r="AB29" s="10">
        <v>654500</v>
      </c>
      <c r="AC29" s="10">
        <v>654500</v>
      </c>
      <c r="AD29" s="10">
        <v>654500</v>
      </c>
      <c r="AE29" s="10">
        <v>654500</v>
      </c>
      <c r="AF29" s="10">
        <v>654500</v>
      </c>
      <c r="AG29" s="10">
        <v>654500</v>
      </c>
      <c r="AH29" s="10">
        <v>654500</v>
      </c>
      <c r="AI29" s="10">
        <v>654500</v>
      </c>
      <c r="AJ29" s="11">
        <f>I29+K29+Q29+S29+U29+W29+Y29+AA29+AC29+AE29+AG29+AI29</f>
        <v>6544000</v>
      </c>
      <c r="AK29" s="20">
        <f>(I29+K29+Q29+S29+U29+W29+Y29+AA29+AC29+AE29+AG29+AI29)/G29</f>
        <v>0.99984721161191747</v>
      </c>
    </row>
    <row r="30" spans="1:37" ht="28.5" customHeight="1" x14ac:dyDescent="0.25">
      <c r="A30" s="1"/>
      <c r="B30" s="78" t="s">
        <v>35</v>
      </c>
      <c r="C30" s="55"/>
      <c r="D30" s="55"/>
      <c r="E30" s="55"/>
      <c r="F30" s="64"/>
      <c r="G30" s="19">
        <v>3800000</v>
      </c>
      <c r="H30" s="9">
        <v>0</v>
      </c>
      <c r="I30" s="9">
        <v>0</v>
      </c>
      <c r="J30" s="9">
        <v>0</v>
      </c>
      <c r="K30" s="9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1">
        <v>3800000</v>
      </c>
      <c r="AK30" s="20">
        <v>1</v>
      </c>
    </row>
    <row r="31" spans="1:37" ht="14.25" customHeight="1" x14ac:dyDescent="0.25">
      <c r="A31" s="1"/>
      <c r="B31" s="77" t="s">
        <v>20</v>
      </c>
      <c r="C31" s="55"/>
      <c r="D31" s="55"/>
      <c r="E31" s="55"/>
      <c r="F31" s="64"/>
      <c r="G31" s="18">
        <f>SUM(G29:G30)</f>
        <v>10345000</v>
      </c>
      <c r="H31" s="86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64"/>
    </row>
    <row r="32" spans="1:37" ht="15" customHeight="1" x14ac:dyDescent="0.25">
      <c r="A32" s="1"/>
      <c r="B32" s="22"/>
      <c r="C32" s="2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24"/>
      <c r="AK32" s="1"/>
    </row>
    <row r="33" spans="1:37" ht="15" customHeight="1" x14ac:dyDescent="0.25">
      <c r="A33" s="1"/>
      <c r="B33" s="79" t="s">
        <v>36</v>
      </c>
      <c r="C33" s="55"/>
      <c r="D33" s="55"/>
      <c r="E33" s="55"/>
      <c r="F33" s="64"/>
      <c r="G33" s="25">
        <f>SUM(G10+G13++G16+G20+G24+G27+G31)</f>
        <v>15225000</v>
      </c>
      <c r="H33" s="9" t="e">
        <f t="shared" ref="H33:K33" si="5">H9+#REF!+H12+#REF!+#REF!+#REF!+#REF!+#REF!+#REF!+H15+#REF!+H18+H19+#REF!+H22+H23+#REF!+H26+H29+H30</f>
        <v>#REF!</v>
      </c>
      <c r="I33" s="9" t="e">
        <f t="shared" si="5"/>
        <v>#REF!</v>
      </c>
      <c r="J33" s="9" t="e">
        <f t="shared" si="5"/>
        <v>#REF!</v>
      </c>
      <c r="K33" s="9" t="e">
        <f t="shared" si="5"/>
        <v>#REF!</v>
      </c>
      <c r="L33" s="1"/>
      <c r="M33" s="1"/>
      <c r="N33" s="1"/>
      <c r="O33" s="1"/>
      <c r="P33" s="1"/>
      <c r="Q33" s="1"/>
      <c r="R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4.25" customHeight="1" x14ac:dyDescent="0.25">
      <c r="A36" s="1"/>
      <c r="B36" s="1"/>
      <c r="C36" s="71" t="s">
        <v>37</v>
      </c>
      <c r="D36" s="72"/>
      <c r="E36" s="72"/>
      <c r="F36" s="30"/>
      <c r="G36" s="26">
        <f>G33</f>
        <v>15225000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4.25" customHeight="1" x14ac:dyDescent="0.25">
      <c r="A37" s="1"/>
      <c r="B37" s="1"/>
      <c r="C37" s="73" t="s">
        <v>38</v>
      </c>
      <c r="D37" s="66"/>
      <c r="E37" s="66"/>
      <c r="F37" s="67"/>
      <c r="G37" s="2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4.25" customHeight="1" x14ac:dyDescent="0.25">
      <c r="A39" s="1"/>
      <c r="B39" s="1"/>
      <c r="C39" s="74"/>
      <c r="D39" s="75"/>
      <c r="E39" s="75"/>
      <c r="F39" s="75"/>
      <c r="G39" s="2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</sheetData>
  <mergeCells count="58">
    <mergeCell ref="H27:AK27"/>
    <mergeCell ref="B28:AK28"/>
    <mergeCell ref="H31:AK31"/>
    <mergeCell ref="B18:F18"/>
    <mergeCell ref="B19:F19"/>
    <mergeCell ref="B20:F20"/>
    <mergeCell ref="H20:AK20"/>
    <mergeCell ref="B21:AK21"/>
    <mergeCell ref="H24:AK24"/>
    <mergeCell ref="B25:AK25"/>
    <mergeCell ref="B11:AK11"/>
    <mergeCell ref="H13:AK13"/>
    <mergeCell ref="B14:AK14"/>
    <mergeCell ref="H16:AK16"/>
    <mergeCell ref="B17:AK17"/>
    <mergeCell ref="B13:F13"/>
    <mergeCell ref="B15:F15"/>
    <mergeCell ref="B16:F16"/>
    <mergeCell ref="C36:F36"/>
    <mergeCell ref="C37:F37"/>
    <mergeCell ref="C39:F39"/>
    <mergeCell ref="B22:F22"/>
    <mergeCell ref="B23:F23"/>
    <mergeCell ref="B24:F24"/>
    <mergeCell ref="B26:F26"/>
    <mergeCell ref="B27:F27"/>
    <mergeCell ref="B29:F29"/>
    <mergeCell ref="B30:F30"/>
    <mergeCell ref="B31:F31"/>
    <mergeCell ref="B33:F33"/>
    <mergeCell ref="B8:AK8"/>
    <mergeCell ref="B6:F7"/>
    <mergeCell ref="B9:F9"/>
    <mergeCell ref="B10:F10"/>
    <mergeCell ref="B12:F12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H10:AK10"/>
    <mergeCell ref="AH6:AI6"/>
    <mergeCell ref="AJ6:AJ7"/>
    <mergeCell ref="AK6:AK7"/>
    <mergeCell ref="B2:F4"/>
    <mergeCell ref="G2:AI4"/>
    <mergeCell ref="G6:G7"/>
    <mergeCell ref="H6:I6"/>
    <mergeCell ref="J6:K6"/>
    <mergeCell ref="L6:M6"/>
    <mergeCell ref="AJ2:AK2"/>
    <mergeCell ref="AJ3:AK3"/>
    <mergeCell ref="AJ4:AK4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CTRL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USUARIO</cp:lastModifiedBy>
  <dcterms:created xsi:type="dcterms:W3CDTF">2015-01-10T17:13:03Z</dcterms:created>
  <dcterms:modified xsi:type="dcterms:W3CDTF">2025-03-09T21:39:03Z</dcterms:modified>
</cp:coreProperties>
</file>