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TRANSPORTO\RECURSOS\"/>
    </mc:Choice>
  </mc:AlternateContent>
  <xr:revisionPtr revIDLastSave="0" documentId="13_ncr:1_{A4E62753-5FD1-4FDB-8F55-3022C6A9E3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TRL PRESUPUEST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pbGDNQrdxGW9AoPv7GrFuB/p5y8R0hPAwXq7eTsU35A="/>
    </ext>
  </extLst>
</workbook>
</file>

<file path=xl/calcChain.xml><?xml version="1.0" encoding="utf-8"?>
<calcChain xmlns="http://schemas.openxmlformats.org/spreadsheetml/2006/main">
  <c r="K16" i="2" l="1"/>
  <c r="Q25" i="1"/>
  <c r="AK25" i="1" s="1"/>
  <c r="O25" i="1"/>
  <c r="G20" i="1"/>
  <c r="G11" i="1"/>
  <c r="G32" i="1" s="1"/>
  <c r="M25" i="1"/>
  <c r="L25" i="1"/>
  <c r="N22" i="1"/>
  <c r="L22" i="1"/>
  <c r="Z18" i="1"/>
  <c r="P17" i="1"/>
  <c r="R17" i="1" s="1"/>
  <c r="T17" i="1" s="1"/>
  <c r="V17" i="1" s="1"/>
  <c r="X17" i="1" s="1"/>
  <c r="Z17" i="1" s="1"/>
  <c r="AB17" i="1" s="1"/>
  <c r="AD17" i="1" s="1"/>
  <c r="AF17" i="1" s="1"/>
  <c r="AH17" i="1" s="1"/>
  <c r="T19" i="1"/>
  <c r="N17" i="1"/>
  <c r="L17" i="1"/>
  <c r="L14" i="1"/>
  <c r="N14" i="1" s="1"/>
  <c r="P14" i="1" s="1"/>
  <c r="R14" i="1" s="1"/>
  <c r="T14" i="1" s="1"/>
  <c r="V14" i="1" s="1"/>
  <c r="X14" i="1" s="1"/>
  <c r="Z14" i="1" s="1"/>
  <c r="AB14" i="1" s="1"/>
  <c r="AD14" i="1" s="1"/>
  <c r="AF14" i="1" s="1"/>
  <c r="AH14" i="1" s="1"/>
  <c r="N13" i="1"/>
  <c r="P13" i="1" s="1"/>
  <c r="R13" i="1" s="1"/>
  <c r="T13" i="1" s="1"/>
  <c r="V13" i="1" s="1"/>
  <c r="X13" i="1" s="1"/>
  <c r="Z13" i="1" s="1"/>
  <c r="AB13" i="1" s="1"/>
  <c r="AD13" i="1" s="1"/>
  <c r="AF13" i="1" s="1"/>
  <c r="AH13" i="1" s="1"/>
  <c r="L13" i="1"/>
  <c r="AJ9" i="1"/>
  <c r="G15" i="1"/>
  <c r="F18" i="2"/>
  <c r="F17" i="2"/>
  <c r="G14" i="2"/>
  <c r="G13" i="2"/>
  <c r="G12" i="2"/>
  <c r="G11" i="2"/>
  <c r="G10" i="2"/>
  <c r="G9" i="2"/>
  <c r="G8" i="2"/>
  <c r="G7" i="2"/>
  <c r="G6" i="2"/>
  <c r="G5" i="2"/>
  <c r="K32" i="1"/>
  <c r="J32" i="1"/>
  <c r="I32" i="1"/>
  <c r="H32" i="1"/>
  <c r="AJ28" i="1"/>
  <c r="G28" i="1"/>
  <c r="G30" i="1" s="1"/>
  <c r="G26" i="1"/>
  <c r="AK22" i="1"/>
  <c r="G23" i="1"/>
  <c r="AJ19" i="1"/>
  <c r="AK19" i="1"/>
  <c r="AJ17" i="1"/>
  <c r="AK17" i="1"/>
  <c r="AJ10" i="1"/>
  <c r="AJ22" i="1" l="1"/>
  <c r="G35" i="1"/>
  <c r="AK9" i="1"/>
  <c r="AK28" i="1"/>
  <c r="AK10" i="1"/>
</calcChain>
</file>

<file path=xl/sharedStrings.xml><?xml version="1.0" encoding="utf-8"?>
<sst xmlns="http://schemas.openxmlformats.org/spreadsheetml/2006/main" count="84" uniqueCount="50">
  <si>
    <t>ACTIVIDAD/ITEM</t>
  </si>
  <si>
    <t xml:space="preserve">PRESUPUESTO ANUAL </t>
  </si>
  <si>
    <t>ENE</t>
  </si>
  <si>
    <t>FEB</t>
  </si>
  <si>
    <t>MAR</t>
  </si>
  <si>
    <t>ABR</t>
  </si>
  <si>
    <t>MAY</t>
  </si>
  <si>
    <t>JUN</t>
  </si>
  <si>
    <t>JUL</t>
  </si>
  <si>
    <t>AGOS</t>
  </si>
  <si>
    <t>SEP</t>
  </si>
  <si>
    <t>OCT</t>
  </si>
  <si>
    <t>NOV</t>
  </si>
  <si>
    <t>DIC</t>
  </si>
  <si>
    <t>TOTAL PRESUPUESTO EJECUTADO</t>
  </si>
  <si>
    <t xml:space="preserve">% EJECUCIÓN </t>
  </si>
  <si>
    <t>Prog,</t>
  </si>
  <si>
    <t>Ejec.</t>
  </si>
  <si>
    <t>TOTAL</t>
  </si>
  <si>
    <t>Refrigerios capacitaciones</t>
  </si>
  <si>
    <t>SEGURIDAD INDUSTRIAL</t>
  </si>
  <si>
    <t>Mantenimiento extintores</t>
  </si>
  <si>
    <t>PLAN DE CONTINGENCIAS</t>
  </si>
  <si>
    <t>Auditoría Interna Sistema de Gestión HSEQ  (Valor Auditoría-traslados-Viáticos)</t>
  </si>
  <si>
    <t>Auditoría  de Seguimiento Sistema Integrado de Gestión (Valor Auditoría-traslados-Viáticos)</t>
  </si>
  <si>
    <t>Total Presupuesto</t>
  </si>
  <si>
    <t>TOTAL PRESUPUESTO</t>
  </si>
  <si>
    <t>TOTAL EJECUTADO</t>
  </si>
  <si>
    <t xml:space="preserve">MATRIZ DE PRESUPUESTO ANUAL DEL SISTEMA INTEGRADO DE GESTIÓN </t>
  </si>
  <si>
    <t>Código: PGE-F-05</t>
  </si>
  <si>
    <t>Versió:n 02</t>
  </si>
  <si>
    <t>Actualización elementos Botiquín</t>
  </si>
  <si>
    <t>Reuniones, capacitaciones y formaciones</t>
  </si>
  <si>
    <t>Programa de mantenimiento preventivo y correctivo</t>
  </si>
  <si>
    <t>Recursos necesarios para ejecutar Sistema Integrado de Gestión (Coordinador SIG, y plataformas).</t>
  </si>
  <si>
    <t>Aplicación de bateria de riesgo pisicosocial</t>
  </si>
  <si>
    <t>X</t>
  </si>
  <si>
    <t>Preventivo</t>
  </si>
  <si>
    <t>Llantas</t>
  </si>
  <si>
    <t>Bateria</t>
  </si>
  <si>
    <t>Revisiones preventivas vehículos pasajeros</t>
  </si>
  <si>
    <t>Correctivo pasajeros</t>
  </si>
  <si>
    <t>Examenes laborales</t>
  </si>
  <si>
    <t>Pruebas de alcoholemia</t>
  </si>
  <si>
    <t>Pruebas de alcoholemia y drogas</t>
  </si>
  <si>
    <t>HIGIENE INDUSTRIAL Y PESV</t>
  </si>
  <si>
    <t>PESV</t>
  </si>
  <si>
    <t>SISTEMA INTEGRADO DE GESTION</t>
  </si>
  <si>
    <t>PLAN DE CAPACITACIÓN</t>
  </si>
  <si>
    <t>Fecha: 24/04/2025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</si>
</sst>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164" formatCode="[$$-240A]\ #,##0"/>
    <numFmt numFmtId="165" formatCode="General_)"/>
    <numFmt numFmtId="166" formatCode="&quot;$&quot;\ #,##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rgb="FF006C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C9DAF8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51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wrapText="1"/>
    </xf>
    <xf numFmtId="164" fontId="3" fillId="0" borderId="35" xfId="0" applyNumberFormat="1" applyFont="1" applyFill="1" applyBorder="1"/>
    <xf numFmtId="0" fontId="3" fillId="0" borderId="35" xfId="0" applyFont="1" applyFill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/>
    <xf numFmtId="164" fontId="9" fillId="0" borderId="16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9" fontId="6" fillId="0" borderId="22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9" fontId="4" fillId="0" borderId="22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6" fontId="10" fillId="0" borderId="31" xfId="0" applyNumberFormat="1" applyFont="1" applyBorder="1" applyAlignment="1">
      <alignment horizontal="center" vertical="center" wrapText="1"/>
    </xf>
    <xf numFmtId="166" fontId="7" fillId="0" borderId="16" xfId="0" applyNumberFormat="1" applyFont="1" applyBorder="1" applyAlignment="1">
      <alignment horizontal="center" vertical="center" wrapText="1"/>
    </xf>
    <xf numFmtId="9" fontId="4" fillId="0" borderId="16" xfId="0" applyNumberFormat="1" applyFont="1" applyBorder="1" applyAlignment="1">
      <alignment horizontal="center" vertical="center" wrapText="1"/>
    </xf>
    <xf numFmtId="166" fontId="10" fillId="0" borderId="16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6" fontId="10" fillId="0" borderId="33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6" fontId="0" fillId="0" borderId="0" xfId="0" applyNumberFormat="1" applyFont="1" applyAlignment="1"/>
    <xf numFmtId="6" fontId="11" fillId="0" borderId="7" xfId="0" applyNumberFormat="1" applyFont="1" applyBorder="1" applyAlignment="1">
      <alignment horizontal="justify" vertical="center" wrapText="1"/>
    </xf>
    <xf numFmtId="6" fontId="11" fillId="0" borderId="54" xfId="0" applyNumberFormat="1" applyFont="1" applyBorder="1" applyAlignment="1">
      <alignment horizontal="justify" vertical="center" wrapText="1"/>
    </xf>
    <xf numFmtId="6" fontId="11" fillId="0" borderId="55" xfId="0" applyNumberFormat="1" applyFont="1" applyBorder="1" applyAlignment="1">
      <alignment horizontal="justify" vertical="center" wrapText="1"/>
    </xf>
    <xf numFmtId="6" fontId="11" fillId="0" borderId="56" xfId="0" applyNumberFormat="1" applyFont="1" applyBorder="1" applyAlignment="1">
      <alignment horizontal="justify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1" xfId="0" applyFont="1" applyBorder="1"/>
    <xf numFmtId="49" fontId="3" fillId="0" borderId="32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165" fontId="10" fillId="0" borderId="32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28" xfId="0" applyFont="1" applyBorder="1"/>
    <xf numFmtId="164" fontId="4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165" fontId="10" fillId="0" borderId="23" xfId="0" applyNumberFormat="1" applyFont="1" applyBorder="1" applyAlignment="1">
      <alignment horizontal="center" vertical="center" wrapText="1"/>
    </xf>
    <xf numFmtId="0" fontId="3" fillId="0" borderId="25" xfId="0" applyFont="1" applyBorder="1"/>
    <xf numFmtId="0" fontId="4" fillId="0" borderId="51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" fillId="0" borderId="30" xfId="0" applyFont="1" applyBorder="1"/>
    <xf numFmtId="0" fontId="3" fillId="0" borderId="12" xfId="0" applyFont="1" applyBorder="1"/>
    <xf numFmtId="0" fontId="4" fillId="0" borderId="2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/>
    <xf numFmtId="165" fontId="7" fillId="0" borderId="32" xfId="0" applyNumberFormat="1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3" fillId="0" borderId="37" xfId="0" applyFont="1" applyBorder="1"/>
    <xf numFmtId="0" fontId="3" fillId="0" borderId="38" xfId="0" applyFont="1" applyBorder="1"/>
    <xf numFmtId="0" fontId="3" fillId="0" borderId="42" xfId="0" applyFont="1" applyBorder="1"/>
    <xf numFmtId="0" fontId="4" fillId="0" borderId="0" xfId="0" applyFont="1" applyBorder="1" applyAlignment="1"/>
    <xf numFmtId="0" fontId="3" fillId="0" borderId="3" xfId="0" applyFont="1" applyBorder="1"/>
    <xf numFmtId="0" fontId="3" fillId="0" borderId="44" xfId="0" applyFont="1" applyBorder="1"/>
    <xf numFmtId="0" fontId="4" fillId="0" borderId="45" xfId="0" applyFont="1" applyBorder="1" applyAlignment="1"/>
    <xf numFmtId="0" fontId="3" fillId="0" borderId="46" xfId="0" applyFont="1" applyBorder="1"/>
    <xf numFmtId="0" fontId="6" fillId="0" borderId="39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7" xfId="0" applyFont="1" applyBorder="1"/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7" fillId="3" borderId="35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14" fontId="7" fillId="3" borderId="48" xfId="0" applyNumberFormat="1" applyFont="1" applyFill="1" applyBorder="1" applyAlignment="1">
      <alignment horizontal="center" vertical="center"/>
    </xf>
    <xf numFmtId="14" fontId="7" fillId="3" borderId="4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/>
    <xf numFmtId="0" fontId="3" fillId="5" borderId="9" xfId="0" applyFont="1" applyFill="1" applyBorder="1"/>
    <xf numFmtId="0" fontId="8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5" borderId="12" xfId="0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3" fillId="5" borderId="14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0" fontId="3" fillId="5" borderId="15" xfId="0" applyFont="1" applyFill="1" applyBorder="1"/>
    <xf numFmtId="0" fontId="6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3" fillId="5" borderId="17" xfId="0" applyFont="1" applyFill="1" applyBorder="1"/>
    <xf numFmtId="0" fontId="6" fillId="6" borderId="18" xfId="0" applyFont="1" applyFill="1" applyBorder="1" applyAlignment="1">
      <alignment horizontal="center" vertical="center" wrapText="1"/>
    </xf>
    <xf numFmtId="0" fontId="3" fillId="7" borderId="19" xfId="0" applyFont="1" applyFill="1" applyBorder="1"/>
    <xf numFmtId="0" fontId="3" fillId="7" borderId="20" xfId="0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3" fillId="7" borderId="8" xfId="0" applyFont="1" applyFill="1" applyBorder="1"/>
    <xf numFmtId="0" fontId="3" fillId="7" borderId="50" xfId="0" applyFont="1" applyFill="1" applyBorder="1"/>
    <xf numFmtId="0" fontId="6" fillId="6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0" cy="85725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452438</xdr:colOff>
      <xdr:row>1</xdr:row>
      <xdr:rowOff>119062</xdr:rowOff>
    </xdr:from>
    <xdr:to>
      <xdr:col>5</xdr:col>
      <xdr:colOff>31750</xdr:colOff>
      <xdr:row>3</xdr:row>
      <xdr:rowOff>63500</xdr:rowOff>
    </xdr:to>
    <xdr:pic>
      <xdr:nvPicPr>
        <xdr:cNvPr id="4" name="Image 6">
          <a:extLst>
            <a:ext uri="{FF2B5EF4-FFF2-40B4-BE49-F238E27FC236}">
              <a16:creationId xmlns:a16="http://schemas.microsoft.com/office/drawing/2014/main" id="{32CAECE6-FCA5-4BB9-9989-6300B957983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9938" y="293687"/>
          <a:ext cx="1531937" cy="42068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98"/>
  <sheetViews>
    <sheetView showGridLines="0" tabSelected="1" view="pageBreakPreview" zoomScale="60" zoomScaleNormal="80" workbookViewId="0">
      <selection activeCell="G2" sqref="G2:AI4"/>
    </sheetView>
  </sheetViews>
  <sheetFormatPr baseColWidth="10" defaultColWidth="14.42578125" defaultRowHeight="15" customHeight="1" x14ac:dyDescent="0.2"/>
  <cols>
    <col min="1" max="1" width="4.7109375" style="9" customWidth="1"/>
    <col min="2" max="2" width="8.7109375" style="9" customWidth="1"/>
    <col min="3" max="3" width="7.28515625" style="9" customWidth="1"/>
    <col min="4" max="4" width="6.42578125" style="9" customWidth="1"/>
    <col min="5" max="5" width="6.7109375" style="9" customWidth="1"/>
    <col min="6" max="6" width="6" style="9" customWidth="1"/>
    <col min="7" max="7" width="31.140625" style="9" customWidth="1"/>
    <col min="8" max="8" width="8.7109375" style="9" hidden="1" customWidth="1"/>
    <col min="9" max="10" width="7.7109375" style="9" hidden="1" customWidth="1"/>
    <col min="11" max="11" width="7.140625" style="9" hidden="1" customWidth="1"/>
    <col min="12" max="13" width="9.5703125" style="9" bestFit="1" customWidth="1"/>
    <col min="14" max="14" width="10.140625" style="9" bestFit="1" customWidth="1"/>
    <col min="15" max="15" width="9.5703125" style="9" bestFit="1" customWidth="1"/>
    <col min="16" max="16" width="10" style="9" bestFit="1" customWidth="1"/>
    <col min="17" max="17" width="9.5703125" style="9" bestFit="1" customWidth="1"/>
    <col min="18" max="18" width="9.140625" style="9" bestFit="1" customWidth="1"/>
    <col min="19" max="19" width="6.140625" style="9" customWidth="1"/>
    <col min="20" max="20" width="9.140625" style="9" bestFit="1" customWidth="1"/>
    <col min="21" max="21" width="7.85546875" style="9" bestFit="1" customWidth="1"/>
    <col min="22" max="22" width="10.28515625" style="9" customWidth="1"/>
    <col min="23" max="23" width="6.7109375" style="9" customWidth="1"/>
    <col min="24" max="24" width="9.140625" style="9" bestFit="1" customWidth="1"/>
    <col min="25" max="25" width="8.42578125" style="9" customWidth="1"/>
    <col min="26" max="26" width="9.140625" style="9" bestFit="1" customWidth="1"/>
    <col min="27" max="27" width="7.140625" style="9" customWidth="1"/>
    <col min="28" max="28" width="9.140625" style="9" bestFit="1" customWidth="1"/>
    <col min="29" max="29" width="7.85546875" style="9" bestFit="1" customWidth="1"/>
    <col min="30" max="30" width="9.140625" style="9" bestFit="1" customWidth="1"/>
    <col min="31" max="31" width="7.85546875" style="9" bestFit="1" customWidth="1"/>
    <col min="32" max="32" width="9.140625" style="9" bestFit="1" customWidth="1"/>
    <col min="33" max="33" width="7.85546875" style="9" bestFit="1" customWidth="1"/>
    <col min="34" max="34" width="9.140625" style="9" bestFit="1" customWidth="1"/>
    <col min="35" max="35" width="8.42578125" style="9" customWidth="1"/>
    <col min="36" max="36" width="20.140625" style="9" customWidth="1"/>
    <col min="37" max="37" width="11.42578125" style="9" customWidth="1"/>
    <col min="38" max="16384" width="14.42578125" style="9"/>
  </cols>
  <sheetData>
    <row r="1" spans="1:37" ht="14.25" customHeight="1" thickBo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pans="1:37" ht="18.75" customHeight="1" x14ac:dyDescent="0.2">
      <c r="A2" s="8"/>
      <c r="B2" s="64"/>
      <c r="C2" s="65"/>
      <c r="D2" s="65"/>
      <c r="E2" s="65"/>
      <c r="F2" s="66"/>
      <c r="G2" s="73" t="s">
        <v>28</v>
      </c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76" t="s">
        <v>29</v>
      </c>
      <c r="AK2" s="77"/>
    </row>
    <row r="3" spans="1:37" ht="18.75" customHeight="1" x14ac:dyDescent="0.2">
      <c r="A3" s="8"/>
      <c r="B3" s="67"/>
      <c r="C3" s="68"/>
      <c r="D3" s="68"/>
      <c r="E3" s="68"/>
      <c r="F3" s="69"/>
      <c r="G3" s="74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8" t="s">
        <v>30</v>
      </c>
      <c r="AK3" s="79"/>
    </row>
    <row r="4" spans="1:37" ht="18.75" customHeight="1" thickBot="1" x14ac:dyDescent="0.25">
      <c r="A4" s="8"/>
      <c r="B4" s="70"/>
      <c r="C4" s="71"/>
      <c r="D4" s="71"/>
      <c r="E4" s="71"/>
      <c r="F4" s="72"/>
      <c r="G4" s="75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80" t="s">
        <v>49</v>
      </c>
      <c r="AK4" s="81"/>
    </row>
    <row r="5" spans="1:37" ht="14.25" customHeight="1" thickBo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</row>
    <row r="6" spans="1:37" ht="15" customHeight="1" x14ac:dyDescent="0.2">
      <c r="A6" s="8"/>
      <c r="B6" s="84" t="s">
        <v>0</v>
      </c>
      <c r="C6" s="85"/>
      <c r="D6" s="85"/>
      <c r="E6" s="85"/>
      <c r="F6" s="86"/>
      <c r="G6" s="87" t="s">
        <v>1</v>
      </c>
      <c r="H6" s="88" t="s">
        <v>2</v>
      </c>
      <c r="I6" s="89"/>
      <c r="J6" s="88" t="s">
        <v>3</v>
      </c>
      <c r="K6" s="89"/>
      <c r="L6" s="90" t="s">
        <v>2</v>
      </c>
      <c r="M6" s="89"/>
      <c r="N6" s="90" t="s">
        <v>3</v>
      </c>
      <c r="O6" s="89"/>
      <c r="P6" s="90" t="s">
        <v>4</v>
      </c>
      <c r="Q6" s="89"/>
      <c r="R6" s="90" t="s">
        <v>5</v>
      </c>
      <c r="S6" s="89"/>
      <c r="T6" s="90" t="s">
        <v>6</v>
      </c>
      <c r="U6" s="89"/>
      <c r="V6" s="90" t="s">
        <v>7</v>
      </c>
      <c r="W6" s="89"/>
      <c r="X6" s="90" t="s">
        <v>8</v>
      </c>
      <c r="Y6" s="89"/>
      <c r="Z6" s="90" t="s">
        <v>9</v>
      </c>
      <c r="AA6" s="89"/>
      <c r="AB6" s="90" t="s">
        <v>10</v>
      </c>
      <c r="AC6" s="89"/>
      <c r="AD6" s="90" t="s">
        <v>11</v>
      </c>
      <c r="AE6" s="89"/>
      <c r="AF6" s="90" t="s">
        <v>12</v>
      </c>
      <c r="AG6" s="89"/>
      <c r="AH6" s="90" t="s">
        <v>13</v>
      </c>
      <c r="AI6" s="89"/>
      <c r="AJ6" s="87" t="s">
        <v>14</v>
      </c>
      <c r="AK6" s="91" t="s">
        <v>15</v>
      </c>
    </row>
    <row r="7" spans="1:37" ht="14.25" customHeight="1" x14ac:dyDescent="0.2">
      <c r="A7" s="8"/>
      <c r="B7" s="92"/>
      <c r="C7" s="93"/>
      <c r="D7" s="93"/>
      <c r="E7" s="93"/>
      <c r="F7" s="94"/>
      <c r="G7" s="95"/>
      <c r="H7" s="96" t="s">
        <v>16</v>
      </c>
      <c r="I7" s="96" t="s">
        <v>17</v>
      </c>
      <c r="J7" s="96" t="s">
        <v>16</v>
      </c>
      <c r="K7" s="96" t="s">
        <v>17</v>
      </c>
      <c r="L7" s="97" t="s">
        <v>16</v>
      </c>
      <c r="M7" s="97" t="s">
        <v>17</v>
      </c>
      <c r="N7" s="97" t="s">
        <v>16</v>
      </c>
      <c r="O7" s="97" t="s">
        <v>17</v>
      </c>
      <c r="P7" s="97" t="s">
        <v>16</v>
      </c>
      <c r="Q7" s="97" t="s">
        <v>17</v>
      </c>
      <c r="R7" s="97" t="s">
        <v>16</v>
      </c>
      <c r="S7" s="97" t="s">
        <v>17</v>
      </c>
      <c r="T7" s="97" t="s">
        <v>16</v>
      </c>
      <c r="U7" s="97" t="s">
        <v>17</v>
      </c>
      <c r="V7" s="97" t="s">
        <v>16</v>
      </c>
      <c r="W7" s="97" t="s">
        <v>17</v>
      </c>
      <c r="X7" s="97" t="s">
        <v>16</v>
      </c>
      <c r="Y7" s="97" t="s">
        <v>17</v>
      </c>
      <c r="Z7" s="97" t="s">
        <v>16</v>
      </c>
      <c r="AA7" s="97" t="s">
        <v>17</v>
      </c>
      <c r="AB7" s="97" t="s">
        <v>16</v>
      </c>
      <c r="AC7" s="97" t="s">
        <v>17</v>
      </c>
      <c r="AD7" s="97" t="s">
        <v>16</v>
      </c>
      <c r="AE7" s="97" t="s">
        <v>17</v>
      </c>
      <c r="AF7" s="97" t="s">
        <v>16</v>
      </c>
      <c r="AG7" s="97" t="s">
        <v>17</v>
      </c>
      <c r="AH7" s="97" t="s">
        <v>16</v>
      </c>
      <c r="AI7" s="97" t="s">
        <v>17</v>
      </c>
      <c r="AJ7" s="95"/>
      <c r="AK7" s="98"/>
    </row>
    <row r="8" spans="1:37" ht="14.25" customHeight="1" x14ac:dyDescent="0.2">
      <c r="A8" s="8"/>
      <c r="B8" s="99" t="s">
        <v>48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1"/>
    </row>
    <row r="9" spans="1:37" ht="25.5" customHeight="1" x14ac:dyDescent="0.2">
      <c r="A9" s="8"/>
      <c r="B9" s="62" t="s">
        <v>32</v>
      </c>
      <c r="C9" s="35"/>
      <c r="D9" s="35"/>
      <c r="E9" s="35"/>
      <c r="F9" s="36"/>
      <c r="G9" s="10">
        <v>2440000</v>
      </c>
      <c r="H9" s="11">
        <v>40000</v>
      </c>
      <c r="I9" s="11">
        <v>0</v>
      </c>
      <c r="J9" s="11">
        <v>40000</v>
      </c>
      <c r="K9" s="11">
        <v>0</v>
      </c>
      <c r="L9" s="12"/>
      <c r="M9" s="12"/>
      <c r="N9" s="12"/>
      <c r="O9" s="12"/>
      <c r="P9" s="12">
        <v>100000</v>
      </c>
      <c r="Q9" s="12"/>
      <c r="R9" s="12"/>
      <c r="S9" s="12"/>
      <c r="T9" s="12">
        <v>1170000</v>
      </c>
      <c r="U9" s="12"/>
      <c r="V9" s="12">
        <v>1170000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1">
        <f>M9+O9+I9+K9+Q9+S9+U9+W9+Y9+AA9+AC9+AE9+AG9+AI9</f>
        <v>0</v>
      </c>
      <c r="AK9" s="13">
        <f>(I9+K9+Q9+S9+U9+W9+Y9+AA9+AC9+AE9+AG9+AI9)/G9</f>
        <v>0</v>
      </c>
    </row>
    <row r="10" spans="1:37" ht="18" customHeight="1" x14ac:dyDescent="0.2">
      <c r="A10" s="8"/>
      <c r="B10" s="63" t="s">
        <v>19</v>
      </c>
      <c r="C10" s="35"/>
      <c r="D10" s="35"/>
      <c r="E10" s="35"/>
      <c r="F10" s="36"/>
      <c r="G10" s="14">
        <v>50000</v>
      </c>
      <c r="H10" s="14">
        <v>30000</v>
      </c>
      <c r="I10" s="14">
        <v>0</v>
      </c>
      <c r="J10" s="14">
        <v>30000</v>
      </c>
      <c r="K10" s="14">
        <v>0</v>
      </c>
      <c r="L10" s="15"/>
      <c r="M10" s="15"/>
      <c r="N10" s="15"/>
      <c r="O10" s="15"/>
      <c r="P10" s="15"/>
      <c r="Q10" s="15"/>
      <c r="R10" s="15"/>
      <c r="S10" s="15"/>
      <c r="T10" s="15">
        <v>50000</v>
      </c>
      <c r="U10" s="15"/>
      <c r="V10" s="15">
        <v>50000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4">
        <f>O10+I10+K10+Q10+S10+U10+W10+Y10+AA10+AC10+AE10+AG10+AI10</f>
        <v>0</v>
      </c>
      <c r="AK10" s="16">
        <f>(I10+K10+Q10+S10+U10+W10+Y10+AA10+AC10+AE10+AG10+AI10)/G10</f>
        <v>0</v>
      </c>
    </row>
    <row r="11" spans="1:37" ht="14.25" customHeight="1" thickBot="1" x14ac:dyDescent="0.25">
      <c r="A11" s="8"/>
      <c r="B11" s="48" t="s">
        <v>18</v>
      </c>
      <c r="C11" s="43"/>
      <c r="D11" s="43"/>
      <c r="E11" s="43"/>
      <c r="F11" s="49"/>
      <c r="G11" s="17">
        <f>G9+G10</f>
        <v>2490000</v>
      </c>
      <c r="H11" s="42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4"/>
    </row>
    <row r="12" spans="1:37" ht="15" customHeight="1" x14ac:dyDescent="0.2">
      <c r="B12" s="102" t="s">
        <v>45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4"/>
    </row>
    <row r="13" spans="1:37" ht="15" customHeight="1" x14ac:dyDescent="0.2">
      <c r="B13" s="50" t="s">
        <v>42</v>
      </c>
      <c r="C13" s="51"/>
      <c r="D13" s="51"/>
      <c r="E13" s="51"/>
      <c r="F13" s="52"/>
      <c r="G13" s="28">
        <v>3000000</v>
      </c>
      <c r="H13" s="7"/>
      <c r="I13" s="7"/>
      <c r="J13" s="7"/>
      <c r="K13" s="7"/>
      <c r="L13" s="6">
        <f>G13/12</f>
        <v>250000</v>
      </c>
      <c r="M13" s="7"/>
      <c r="N13" s="6">
        <f>L13</f>
        <v>250000</v>
      </c>
      <c r="O13" s="7"/>
      <c r="P13" s="6">
        <f>N13</f>
        <v>250000</v>
      </c>
      <c r="Q13" s="7"/>
      <c r="R13" s="6">
        <f>P13</f>
        <v>250000</v>
      </c>
      <c r="S13" s="7"/>
      <c r="T13" s="6">
        <f>R13</f>
        <v>250000</v>
      </c>
      <c r="U13" s="7"/>
      <c r="V13" s="6">
        <f>T13</f>
        <v>250000</v>
      </c>
      <c r="W13" s="7"/>
      <c r="X13" s="6">
        <f>V13</f>
        <v>250000</v>
      </c>
      <c r="Y13" s="7"/>
      <c r="Z13" s="6">
        <f>X13</f>
        <v>250000</v>
      </c>
      <c r="AA13" s="7"/>
      <c r="AB13" s="6">
        <f>Z13</f>
        <v>250000</v>
      </c>
      <c r="AC13" s="7"/>
      <c r="AD13" s="6">
        <f>AB13</f>
        <v>250000</v>
      </c>
      <c r="AE13" s="7"/>
      <c r="AF13" s="6">
        <f>AD13</f>
        <v>250000</v>
      </c>
      <c r="AG13" s="7"/>
      <c r="AH13" s="6">
        <f>AF13</f>
        <v>250000</v>
      </c>
      <c r="AI13" s="7"/>
      <c r="AJ13" s="7"/>
      <c r="AK13" s="7"/>
    </row>
    <row r="14" spans="1:37" ht="15" customHeight="1" x14ac:dyDescent="0.2">
      <c r="B14" s="50" t="s">
        <v>43</v>
      </c>
      <c r="C14" s="51"/>
      <c r="D14" s="51"/>
      <c r="E14" s="51"/>
      <c r="F14" s="52"/>
      <c r="G14" s="28">
        <v>2340000</v>
      </c>
      <c r="H14" s="7"/>
      <c r="I14" s="7"/>
      <c r="J14" s="7"/>
      <c r="K14" s="7"/>
      <c r="L14" s="6">
        <f>G14/12</f>
        <v>195000</v>
      </c>
      <c r="M14" s="7"/>
      <c r="N14" s="6">
        <f>L14</f>
        <v>195000</v>
      </c>
      <c r="O14" s="7"/>
      <c r="P14" s="6">
        <f>N14</f>
        <v>195000</v>
      </c>
      <c r="Q14" s="7"/>
      <c r="R14" s="6">
        <f>P14</f>
        <v>195000</v>
      </c>
      <c r="S14" s="7"/>
      <c r="T14" s="6">
        <f>R14</f>
        <v>195000</v>
      </c>
      <c r="U14" s="7"/>
      <c r="V14" s="6">
        <f>T14</f>
        <v>195000</v>
      </c>
      <c r="W14" s="7"/>
      <c r="X14" s="6">
        <f>V14</f>
        <v>195000</v>
      </c>
      <c r="Y14" s="7"/>
      <c r="Z14" s="6">
        <f>X14</f>
        <v>195000</v>
      </c>
      <c r="AA14" s="7"/>
      <c r="AB14" s="6">
        <f>Z14</f>
        <v>195000</v>
      </c>
      <c r="AC14" s="7"/>
      <c r="AD14" s="6">
        <f>AB14</f>
        <v>195000</v>
      </c>
      <c r="AE14" s="7"/>
      <c r="AF14" s="6">
        <f>AD14</f>
        <v>195000</v>
      </c>
      <c r="AG14" s="7"/>
      <c r="AH14" s="6">
        <f>AF14</f>
        <v>195000</v>
      </c>
      <c r="AI14" s="7"/>
      <c r="AJ14" s="7"/>
      <c r="AK14" s="7"/>
    </row>
    <row r="15" spans="1:37" ht="15" customHeight="1" x14ac:dyDescent="0.2">
      <c r="A15" s="8"/>
      <c r="B15" s="53" t="s">
        <v>18</v>
      </c>
      <c r="C15" s="46"/>
      <c r="D15" s="46"/>
      <c r="E15" s="46"/>
      <c r="F15" s="47"/>
      <c r="G15" s="18">
        <f>G13+G14</f>
        <v>5340000</v>
      </c>
      <c r="H15" s="4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7"/>
    </row>
    <row r="16" spans="1:37" ht="15" customHeight="1" x14ac:dyDescent="0.2">
      <c r="A16" s="8"/>
      <c r="B16" s="105" t="s">
        <v>20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</row>
    <row r="17" spans="1:37" ht="31.5" customHeight="1" x14ac:dyDescent="0.2">
      <c r="A17" s="8"/>
      <c r="B17" s="37" t="s">
        <v>34</v>
      </c>
      <c r="C17" s="35"/>
      <c r="D17" s="35"/>
      <c r="E17" s="35"/>
      <c r="F17" s="36"/>
      <c r="G17" s="19">
        <v>25200000</v>
      </c>
      <c r="H17" s="14">
        <v>0</v>
      </c>
      <c r="I17" s="14">
        <v>0</v>
      </c>
      <c r="J17" s="14">
        <v>0</v>
      </c>
      <c r="K17" s="14">
        <v>0</v>
      </c>
      <c r="L17" s="15">
        <f>G17/12</f>
        <v>2100000</v>
      </c>
      <c r="M17" s="15"/>
      <c r="N17" s="15">
        <f>L17</f>
        <v>2100000</v>
      </c>
      <c r="O17" s="15"/>
      <c r="P17" s="15">
        <f>N17</f>
        <v>2100000</v>
      </c>
      <c r="Q17" s="15"/>
      <c r="R17" s="15">
        <f>P17</f>
        <v>2100000</v>
      </c>
      <c r="S17" s="15"/>
      <c r="T17" s="15">
        <f>R17</f>
        <v>2100000</v>
      </c>
      <c r="U17" s="15"/>
      <c r="V17" s="15">
        <f>T17</f>
        <v>2100000</v>
      </c>
      <c r="W17" s="15"/>
      <c r="X17" s="15">
        <f>V17</f>
        <v>2100000</v>
      </c>
      <c r="Y17" s="15"/>
      <c r="Z17" s="15">
        <f>X17</f>
        <v>2100000</v>
      </c>
      <c r="AA17" s="15"/>
      <c r="AB17" s="15">
        <f>Z17</f>
        <v>2100000</v>
      </c>
      <c r="AC17" s="15"/>
      <c r="AD17" s="15">
        <f>AB17</f>
        <v>2100000</v>
      </c>
      <c r="AE17" s="15"/>
      <c r="AF17" s="15">
        <f>AD17</f>
        <v>2100000</v>
      </c>
      <c r="AG17" s="15"/>
      <c r="AH17" s="15">
        <f>AF17</f>
        <v>2100000</v>
      </c>
      <c r="AI17" s="15"/>
      <c r="AJ17" s="14">
        <f t="shared" ref="AJ17:AJ19" si="0">I17+K17+Q17+S17+U17+W17+Y17+AA17+AC17+AE17+AG17+AI17</f>
        <v>0</v>
      </c>
      <c r="AK17" s="20">
        <f t="shared" ref="AK17:AK19" si="1">(I17+K17+Q17+S17+U17+W17+Y17+AA17+AC17+AE17+AG17+AI17)/G17</f>
        <v>0</v>
      </c>
    </row>
    <row r="18" spans="1:37" ht="11.25" x14ac:dyDescent="0.2">
      <c r="A18" s="8"/>
      <c r="B18" s="37" t="s">
        <v>35</v>
      </c>
      <c r="C18" s="40"/>
      <c r="D18" s="40"/>
      <c r="E18" s="40"/>
      <c r="F18" s="41"/>
      <c r="G18" s="19">
        <v>1365000</v>
      </c>
      <c r="H18" s="14"/>
      <c r="I18" s="14"/>
      <c r="J18" s="14"/>
      <c r="K18" s="1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>
        <f>G18</f>
        <v>1365000</v>
      </c>
      <c r="AA18" s="15" t="s">
        <v>36</v>
      </c>
      <c r="AB18" s="15"/>
      <c r="AC18" s="15"/>
      <c r="AD18" s="15"/>
      <c r="AE18" s="15"/>
      <c r="AF18" s="15"/>
      <c r="AG18" s="15"/>
      <c r="AH18" s="15"/>
      <c r="AI18" s="15"/>
      <c r="AJ18" s="14"/>
      <c r="AK18" s="20"/>
    </row>
    <row r="19" spans="1:37" ht="18.75" customHeight="1" x14ac:dyDescent="0.2">
      <c r="A19" s="8"/>
      <c r="B19" s="38" t="s">
        <v>21</v>
      </c>
      <c r="C19" s="35"/>
      <c r="D19" s="35"/>
      <c r="E19" s="35"/>
      <c r="F19" s="36"/>
      <c r="G19" s="19">
        <v>680000</v>
      </c>
      <c r="H19" s="14">
        <v>0</v>
      </c>
      <c r="I19" s="14">
        <v>0</v>
      </c>
      <c r="J19" s="14">
        <v>0</v>
      </c>
      <c r="K19" s="14">
        <v>0</v>
      </c>
      <c r="L19" s="15"/>
      <c r="M19" s="15"/>
      <c r="N19" s="15"/>
      <c r="O19" s="15"/>
      <c r="P19" s="15"/>
      <c r="Q19" s="15"/>
      <c r="R19" s="15"/>
      <c r="S19" s="15"/>
      <c r="T19" s="15">
        <f>G19</f>
        <v>680000</v>
      </c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4">
        <f t="shared" si="0"/>
        <v>0</v>
      </c>
      <c r="AK19" s="20">
        <f t="shared" si="1"/>
        <v>0</v>
      </c>
    </row>
    <row r="20" spans="1:37" ht="15" customHeight="1" x14ac:dyDescent="0.2">
      <c r="A20" s="8"/>
      <c r="B20" s="39" t="s">
        <v>18</v>
      </c>
      <c r="C20" s="35"/>
      <c r="D20" s="35"/>
      <c r="E20" s="35"/>
      <c r="F20" s="36"/>
      <c r="G20" s="11">
        <f>SUM(G17:G19)</f>
        <v>27245000</v>
      </c>
      <c r="H20" s="34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6"/>
    </row>
    <row r="21" spans="1:37" ht="15" customHeight="1" x14ac:dyDescent="0.2">
      <c r="A21" s="8"/>
      <c r="B21" s="105" t="s">
        <v>22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</row>
    <row r="22" spans="1:37" ht="15" customHeight="1" x14ac:dyDescent="0.2">
      <c r="A22" s="8"/>
      <c r="B22" s="60" t="s">
        <v>31</v>
      </c>
      <c r="C22" s="35"/>
      <c r="D22" s="35"/>
      <c r="E22" s="35"/>
      <c r="F22" s="36"/>
      <c r="G22" s="14">
        <v>100000</v>
      </c>
      <c r="H22" s="14">
        <v>15000</v>
      </c>
      <c r="I22" s="14">
        <v>0</v>
      </c>
      <c r="J22" s="14">
        <v>15000</v>
      </c>
      <c r="K22" s="14">
        <v>0</v>
      </c>
      <c r="L22" s="15">
        <f>G22/12</f>
        <v>8333.3333333333339</v>
      </c>
      <c r="M22" s="15"/>
      <c r="N22" s="15">
        <f>G22/12</f>
        <v>8333.3333333333339</v>
      </c>
      <c r="O22" s="15"/>
      <c r="P22" s="15">
        <v>8333</v>
      </c>
      <c r="Q22" s="15"/>
      <c r="R22" s="15">
        <v>8333</v>
      </c>
      <c r="S22" s="15"/>
      <c r="T22" s="15">
        <v>8333</v>
      </c>
      <c r="U22" s="15"/>
      <c r="V22" s="15">
        <v>8333</v>
      </c>
      <c r="W22" s="15"/>
      <c r="X22" s="15">
        <v>8333</v>
      </c>
      <c r="Y22" s="15"/>
      <c r="Z22" s="15">
        <v>8333</v>
      </c>
      <c r="AA22" s="15"/>
      <c r="AB22" s="15">
        <v>8333</v>
      </c>
      <c r="AC22" s="15"/>
      <c r="AD22" s="15">
        <v>8333</v>
      </c>
      <c r="AE22" s="15"/>
      <c r="AF22" s="15">
        <v>8333</v>
      </c>
      <c r="AG22" s="15"/>
      <c r="AH22" s="15">
        <v>8333</v>
      </c>
      <c r="AI22" s="15"/>
      <c r="AJ22" s="14">
        <f>I22+K22+Q22+S22+U22+W22+Y22+AA22+AC22+AE22+AG22+AI22+N22+L22</f>
        <v>16666.666666666668</v>
      </c>
      <c r="AK22" s="20">
        <f t="shared" ref="AK22" si="2">(I22+K22+Q22+S22+U22+W22+Y22+AA22+AC22+AE22+AG22+AI22)/G22</f>
        <v>0</v>
      </c>
    </row>
    <row r="23" spans="1:37" ht="14.25" customHeight="1" x14ac:dyDescent="0.2">
      <c r="A23" s="8"/>
      <c r="B23" s="39" t="s">
        <v>18</v>
      </c>
      <c r="C23" s="35"/>
      <c r="D23" s="35"/>
      <c r="E23" s="35"/>
      <c r="F23" s="36"/>
      <c r="G23" s="11">
        <f>SUM(G22:G22)</f>
        <v>100000</v>
      </c>
      <c r="H23" s="34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6"/>
    </row>
    <row r="24" spans="1:37" ht="15" customHeight="1" x14ac:dyDescent="0.2">
      <c r="A24" s="8"/>
      <c r="B24" s="105" t="s">
        <v>46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</row>
    <row r="25" spans="1:37" ht="23.25" customHeight="1" x14ac:dyDescent="0.2">
      <c r="A25" s="8"/>
      <c r="B25" s="61" t="s">
        <v>33</v>
      </c>
      <c r="C25" s="35"/>
      <c r="D25" s="35"/>
      <c r="E25" s="35"/>
      <c r="F25" s="36"/>
      <c r="G25" s="19">
        <v>70324000</v>
      </c>
      <c r="H25" s="14">
        <v>0</v>
      </c>
      <c r="I25" s="14">
        <v>0</v>
      </c>
      <c r="J25" s="14">
        <v>0</v>
      </c>
      <c r="K25" s="14">
        <v>0</v>
      </c>
      <c r="L25" s="15">
        <f>G25/12</f>
        <v>5860333.333333333</v>
      </c>
      <c r="M25" s="15">
        <f>L25</f>
        <v>5860333.333333333</v>
      </c>
      <c r="N25" s="15">
        <v>5860000</v>
      </c>
      <c r="O25" s="15">
        <f>N25</f>
        <v>5860000</v>
      </c>
      <c r="P25" s="15">
        <v>5860000</v>
      </c>
      <c r="Q25" s="15">
        <f>P25</f>
        <v>5860000</v>
      </c>
      <c r="R25" s="15">
        <v>5860000</v>
      </c>
      <c r="S25" s="15"/>
      <c r="T25" s="15">
        <v>5860000</v>
      </c>
      <c r="U25" s="15"/>
      <c r="V25" s="15">
        <v>5860000</v>
      </c>
      <c r="W25" s="15"/>
      <c r="X25" s="15">
        <v>5860000</v>
      </c>
      <c r="Y25" s="15"/>
      <c r="Z25" s="15">
        <v>5860000</v>
      </c>
      <c r="AA25" s="15">
        <v>0</v>
      </c>
      <c r="AB25" s="15">
        <v>5860000</v>
      </c>
      <c r="AC25" s="15"/>
      <c r="AD25" s="15">
        <v>5860000</v>
      </c>
      <c r="AE25" s="15"/>
      <c r="AF25" s="15">
        <v>5860000</v>
      </c>
      <c r="AG25" s="15"/>
      <c r="AH25" s="15">
        <v>5860000</v>
      </c>
      <c r="AI25" s="15"/>
      <c r="AJ25" s="15"/>
      <c r="AK25" s="20">
        <f>(I25+K25+Q25+S25+U25+W25+Y25+AA25+AC25+AE25+AG25+AI25)/G25</f>
        <v>8.3328593367840278E-2</v>
      </c>
    </row>
    <row r="26" spans="1:37" ht="14.25" customHeight="1" x14ac:dyDescent="0.2">
      <c r="A26" s="8"/>
      <c r="B26" s="39" t="s">
        <v>18</v>
      </c>
      <c r="C26" s="35"/>
      <c r="D26" s="35"/>
      <c r="E26" s="35"/>
      <c r="F26" s="36"/>
      <c r="G26" s="21">
        <f>G25</f>
        <v>70324000</v>
      </c>
      <c r="H26" s="34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6"/>
    </row>
    <row r="27" spans="1:37" ht="14.25" customHeight="1" x14ac:dyDescent="0.2">
      <c r="A27" s="8"/>
      <c r="B27" s="105" t="s">
        <v>47</v>
      </c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</row>
    <row r="28" spans="1:37" ht="23.25" customHeight="1" x14ac:dyDescent="0.2">
      <c r="A28" s="8"/>
      <c r="B28" s="61" t="s">
        <v>23</v>
      </c>
      <c r="C28" s="35"/>
      <c r="D28" s="35"/>
      <c r="E28" s="35"/>
      <c r="F28" s="36"/>
      <c r="G28" s="19">
        <f>H28+J28+P28+R28+T28+V28+X28+Z28+AB28+AD28+AF28+AH28</f>
        <v>6545000</v>
      </c>
      <c r="H28" s="14">
        <v>0</v>
      </c>
      <c r="I28" s="14">
        <v>0</v>
      </c>
      <c r="J28" s="14">
        <v>0</v>
      </c>
      <c r="K28" s="14">
        <v>0</v>
      </c>
      <c r="L28" s="15">
        <v>654500</v>
      </c>
      <c r="M28" s="15"/>
      <c r="N28" s="15">
        <v>654500</v>
      </c>
      <c r="O28" s="15"/>
      <c r="P28" s="15">
        <v>654500</v>
      </c>
      <c r="Q28" s="15"/>
      <c r="R28" s="15">
        <v>654500</v>
      </c>
      <c r="S28" s="15"/>
      <c r="T28" s="15">
        <v>654500</v>
      </c>
      <c r="U28" s="15"/>
      <c r="V28" s="15">
        <v>654500</v>
      </c>
      <c r="W28" s="15"/>
      <c r="X28" s="15">
        <v>654500</v>
      </c>
      <c r="Y28" s="15"/>
      <c r="Z28" s="15">
        <v>654500</v>
      </c>
      <c r="AA28" s="15"/>
      <c r="AB28" s="15">
        <v>654500</v>
      </c>
      <c r="AC28" s="15"/>
      <c r="AD28" s="15">
        <v>654500</v>
      </c>
      <c r="AE28" s="15"/>
      <c r="AF28" s="15">
        <v>654500</v>
      </c>
      <c r="AG28" s="15"/>
      <c r="AH28" s="15">
        <v>654500</v>
      </c>
      <c r="AI28" s="15">
        <v>654500</v>
      </c>
      <c r="AJ28" s="14">
        <f>I28+K28+Q28+S28+U28+W28+Y28+AA28+AC28+AE28+AG28+AI28</f>
        <v>654500</v>
      </c>
      <c r="AK28" s="20">
        <f>(I28+K28+Q28+S28+U28+W28+Y28+AA28+AC28+AE28+AG28+AI28)/G28</f>
        <v>0.1</v>
      </c>
    </row>
    <row r="29" spans="1:37" ht="28.5" customHeight="1" x14ac:dyDescent="0.2">
      <c r="A29" s="8"/>
      <c r="B29" s="61" t="s">
        <v>24</v>
      </c>
      <c r="C29" s="35"/>
      <c r="D29" s="35"/>
      <c r="E29" s="35"/>
      <c r="F29" s="36"/>
      <c r="G29" s="19">
        <v>3800000</v>
      </c>
      <c r="H29" s="14">
        <v>0</v>
      </c>
      <c r="I29" s="14">
        <v>0</v>
      </c>
      <c r="J29" s="14">
        <v>0</v>
      </c>
      <c r="K29" s="14">
        <v>0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>
        <v>3800000</v>
      </c>
      <c r="AI29" s="15">
        <v>0</v>
      </c>
      <c r="AJ29" s="14">
        <v>3800000</v>
      </c>
      <c r="AK29" s="20">
        <v>1</v>
      </c>
    </row>
    <row r="30" spans="1:37" ht="14.25" customHeight="1" x14ac:dyDescent="0.2">
      <c r="A30" s="8"/>
      <c r="B30" s="39" t="s">
        <v>18</v>
      </c>
      <c r="C30" s="35"/>
      <c r="D30" s="35"/>
      <c r="E30" s="35"/>
      <c r="F30" s="36"/>
      <c r="G30" s="21">
        <f>SUM(G28:G29)</f>
        <v>10345000</v>
      </c>
      <c r="H30" s="34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6"/>
    </row>
    <row r="31" spans="1:37" ht="15" customHeight="1" x14ac:dyDescent="0.2">
      <c r="A31" s="8"/>
      <c r="B31" s="22"/>
      <c r="C31" s="23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24"/>
      <c r="AK31" s="8"/>
    </row>
    <row r="32" spans="1:37" ht="15" customHeight="1" x14ac:dyDescent="0.2">
      <c r="A32" s="8"/>
      <c r="B32" s="39" t="s">
        <v>25</v>
      </c>
      <c r="C32" s="35"/>
      <c r="D32" s="35"/>
      <c r="E32" s="35"/>
      <c r="F32" s="36"/>
      <c r="G32" s="21">
        <f>G11+G15+G20+G23+G26+G30</f>
        <v>115844000</v>
      </c>
      <c r="H32" s="14" t="e">
        <f>H9+#REF!+H10+#REF!+#REF!+#REF!+#REF!+#REF!+#REF!+#REF!+#REF!+H17+H19+#REF!+#REF!+H22+#REF!+H25+H28+H29</f>
        <v>#REF!</v>
      </c>
      <c r="I32" s="14" t="e">
        <f>I9+#REF!+I10+#REF!+#REF!+#REF!+#REF!+#REF!+#REF!+#REF!+#REF!+I17+I19+#REF!+#REF!+I22+#REF!+I25+I28+I29</f>
        <v>#REF!</v>
      </c>
      <c r="J32" s="14" t="e">
        <f>J9+#REF!+J10+#REF!+#REF!+#REF!+#REF!+#REF!+#REF!+#REF!+#REF!+J17+J19+#REF!+#REF!+J22+#REF!+J25+J28+J29</f>
        <v>#REF!</v>
      </c>
      <c r="K32" s="14" t="e">
        <f>K9+#REF!+K10+#REF!+#REF!+#REF!+#REF!+#REF!+#REF!+#REF!+#REF!+K17+K19+#REF!+#REF!+K22+#REF!+K25+K28+K29</f>
        <v>#REF!</v>
      </c>
      <c r="L32" s="8"/>
      <c r="M32" s="8"/>
      <c r="N32" s="8"/>
      <c r="O32" s="8"/>
      <c r="P32" s="8"/>
      <c r="Q32" s="8"/>
      <c r="R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</row>
    <row r="33" spans="1:37" ht="14.2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</row>
    <row r="34" spans="1:37" ht="14.2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</row>
    <row r="35" spans="1:37" ht="14.25" customHeight="1" x14ac:dyDescent="0.2">
      <c r="A35" s="8"/>
      <c r="B35" s="8"/>
      <c r="C35" s="54" t="s">
        <v>26</v>
      </c>
      <c r="D35" s="55"/>
      <c r="E35" s="55"/>
      <c r="F35" s="56"/>
      <c r="G35" s="25">
        <f>G32</f>
        <v>115844000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</row>
    <row r="36" spans="1:37" ht="14.25" customHeight="1" x14ac:dyDescent="0.2">
      <c r="A36" s="8"/>
      <c r="B36" s="8"/>
      <c r="C36" s="57" t="s">
        <v>27</v>
      </c>
      <c r="D36" s="43"/>
      <c r="E36" s="43"/>
      <c r="F36" s="49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</row>
    <row r="37" spans="1:37" ht="14.2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</row>
    <row r="38" spans="1:37" ht="14.25" customHeight="1" x14ac:dyDescent="0.2">
      <c r="A38" s="8"/>
      <c r="B38" s="8"/>
      <c r="C38" s="58"/>
      <c r="D38" s="59"/>
      <c r="E38" s="59"/>
      <c r="F38" s="59"/>
      <c r="G38" s="2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</row>
    <row r="39" spans="1:37" ht="14.25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</row>
    <row r="40" spans="1:37" ht="14.25" customHeight="1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</row>
    <row r="41" spans="1:37" ht="14.25" customHeight="1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</row>
    <row r="42" spans="1:37" ht="14.25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</row>
    <row r="43" spans="1:37" ht="14.2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</row>
    <row r="44" spans="1:37" ht="14.2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</row>
    <row r="45" spans="1:37" ht="14.25" customHeight="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</row>
    <row r="46" spans="1:37" ht="14.25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</row>
    <row r="47" spans="1:37" ht="14.25" customHeight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</row>
    <row r="48" spans="1:37" ht="14.25" customHeight="1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</row>
    <row r="49" spans="1:37" ht="14.25" customHeigh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</row>
    <row r="50" spans="1:37" ht="14.25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</row>
    <row r="51" spans="1:37" ht="14.2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</row>
    <row r="52" spans="1:37" ht="14.25" customHeight="1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</row>
    <row r="53" spans="1:37" ht="14.25" customHeight="1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</row>
    <row r="54" spans="1:37" ht="14.25" customHeight="1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</row>
    <row r="55" spans="1:37" ht="14.25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</row>
    <row r="56" spans="1:37" ht="14.25" customHeight="1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</row>
    <row r="57" spans="1:37" ht="14.2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</row>
    <row r="58" spans="1:37" ht="14.25" customHeight="1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</row>
    <row r="59" spans="1:37" ht="14.2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</row>
    <row r="60" spans="1:37" ht="14.25" customHeight="1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</row>
    <row r="61" spans="1:37" ht="14.25" customHeight="1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</row>
    <row r="62" spans="1:37" ht="14.25" customHeight="1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</row>
    <row r="63" spans="1:37" ht="14.25" customHeight="1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</row>
    <row r="64" spans="1:37" ht="14.25" customHeight="1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</row>
    <row r="65" spans="1:37" ht="14.25" customHeight="1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</row>
    <row r="66" spans="1:37" ht="14.2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</row>
    <row r="67" spans="1:37" ht="14.2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</row>
    <row r="68" spans="1:37" ht="14.25" customHeight="1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</row>
    <row r="69" spans="1:37" ht="14.25" customHeight="1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</row>
    <row r="70" spans="1:37" ht="14.25" customHeight="1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</row>
    <row r="71" spans="1:37" ht="14.2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</row>
    <row r="72" spans="1:37" ht="14.2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</row>
    <row r="73" spans="1:37" ht="14.2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</row>
    <row r="74" spans="1:37" ht="14.2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</row>
    <row r="75" spans="1:37" ht="14.25" customHeight="1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ht="14.2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ht="14.2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</row>
    <row r="78" spans="1:37" ht="14.2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</row>
    <row r="79" spans="1:37" ht="14.2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</row>
    <row r="80" spans="1:37" ht="14.25" customHeight="1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</row>
    <row r="81" spans="1:37" ht="14.2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</row>
    <row r="82" spans="1:37" ht="14.2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</row>
    <row r="83" spans="1:37" ht="14.2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</row>
    <row r="84" spans="1:37" ht="14.2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</row>
    <row r="85" spans="1:37" ht="14.25" customHeight="1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</row>
    <row r="86" spans="1:37" ht="14.2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</row>
    <row r="87" spans="1:37" ht="14.2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</row>
    <row r="88" spans="1:37" ht="14.2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</row>
    <row r="89" spans="1:37" ht="14.2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</row>
    <row r="90" spans="1:37" ht="14.2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</row>
    <row r="91" spans="1:37" ht="14.2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</row>
    <row r="92" spans="1:37" ht="14.2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</row>
    <row r="93" spans="1:37" ht="14.2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</row>
    <row r="94" spans="1:37" ht="14.2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</row>
    <row r="95" spans="1:37" ht="14.2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</row>
    <row r="96" spans="1:37" ht="14.2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</row>
    <row r="97" spans="1:37" ht="14.2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</row>
    <row r="98" spans="1:37" ht="14.2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</row>
    <row r="99" spans="1:37" ht="14.2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</row>
    <row r="100" spans="1:37" ht="14.2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</row>
    <row r="101" spans="1:37" ht="14.2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</row>
    <row r="102" spans="1:37" ht="14.2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</row>
    <row r="103" spans="1:37" ht="14.2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</row>
    <row r="104" spans="1:37" ht="14.2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</row>
    <row r="105" spans="1:37" ht="14.2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</row>
    <row r="106" spans="1:37" ht="14.2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</row>
    <row r="107" spans="1:37" ht="14.2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</row>
    <row r="108" spans="1:37" ht="14.2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</row>
    <row r="109" spans="1:37" ht="14.2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</row>
    <row r="110" spans="1:37" ht="14.2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</row>
    <row r="111" spans="1:37" ht="14.2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</row>
    <row r="112" spans="1:37" ht="14.2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</row>
    <row r="113" spans="1:37" ht="14.2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</row>
    <row r="114" spans="1:37" ht="14.2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</row>
    <row r="115" spans="1:37" ht="14.2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</row>
    <row r="116" spans="1:37" ht="14.2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1:37" ht="14.2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1:37" ht="14.2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1:37" ht="14.2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1:37" ht="14.2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1:37" ht="14.2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1:37" ht="14.2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1:37" ht="14.2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1:37" ht="14.2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1:37" ht="14.2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1:37" ht="14.2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1:37" ht="14.2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1:37" ht="14.2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1:37" ht="14.2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1:37" ht="14.2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1:37" ht="14.2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1:37" ht="14.2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1:37" ht="14.2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1:37" ht="14.2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1:37" ht="14.2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1:37" ht="14.2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1:37" ht="14.2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1:37" ht="14.2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  <row r="139" spans="1:37" ht="14.2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</row>
    <row r="140" spans="1:37" ht="14.2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</row>
    <row r="141" spans="1:37" ht="14.2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</row>
    <row r="142" spans="1:37" ht="14.2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</row>
    <row r="143" spans="1:37" ht="14.2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</row>
    <row r="144" spans="1:37" ht="14.2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</row>
    <row r="145" spans="1:37" ht="14.2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</row>
    <row r="146" spans="1:37" ht="14.2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</row>
    <row r="147" spans="1:37" ht="14.2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</row>
    <row r="148" spans="1:37" ht="14.2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</row>
    <row r="149" spans="1:37" ht="14.2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</row>
    <row r="150" spans="1:37" ht="14.2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</row>
    <row r="151" spans="1:37" ht="14.2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</row>
    <row r="152" spans="1:37" ht="14.2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</row>
    <row r="153" spans="1:37" ht="14.2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</row>
    <row r="154" spans="1:37" ht="14.2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</row>
    <row r="155" spans="1:37" ht="14.2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</row>
    <row r="156" spans="1:37" ht="14.2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</row>
    <row r="157" spans="1:37" ht="14.2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</row>
    <row r="158" spans="1:37" ht="14.2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</row>
    <row r="159" spans="1:37" ht="14.2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</row>
    <row r="160" spans="1:37" ht="14.2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</row>
    <row r="161" spans="1:37" ht="14.2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</row>
    <row r="162" spans="1:37" ht="14.2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</row>
    <row r="163" spans="1:37" ht="14.2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</row>
    <row r="164" spans="1:37" ht="14.2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</row>
    <row r="165" spans="1:37" ht="14.2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</row>
    <row r="166" spans="1:37" ht="14.2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</row>
    <row r="167" spans="1:37" ht="14.2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</row>
    <row r="168" spans="1:37" ht="14.2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</row>
    <row r="169" spans="1:37" ht="14.2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</row>
    <row r="170" spans="1:37" ht="14.2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</row>
    <row r="171" spans="1:37" ht="14.2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</row>
    <row r="172" spans="1:37" ht="14.2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</row>
    <row r="173" spans="1:37" ht="14.2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</row>
    <row r="174" spans="1:37" ht="14.2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</row>
    <row r="175" spans="1:37" ht="14.2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</row>
    <row r="176" spans="1:37" ht="14.2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</row>
    <row r="177" spans="1:37" ht="14.2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</row>
    <row r="178" spans="1:37" ht="14.2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</row>
    <row r="179" spans="1:37" ht="14.2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</row>
    <row r="180" spans="1:37" ht="14.2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</row>
    <row r="181" spans="1:37" ht="14.2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</row>
    <row r="182" spans="1:37" ht="14.2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</row>
    <row r="183" spans="1:37" ht="14.2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</row>
    <row r="184" spans="1:37" ht="14.2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</row>
    <row r="185" spans="1:37" ht="14.2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</row>
    <row r="186" spans="1:37" ht="14.2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</row>
    <row r="187" spans="1:37" ht="14.2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</row>
    <row r="188" spans="1:37" ht="14.2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</row>
    <row r="189" spans="1:37" ht="14.2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</row>
    <row r="190" spans="1:37" ht="14.2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</row>
    <row r="191" spans="1:37" ht="14.2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</row>
    <row r="192" spans="1:37" ht="14.2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</row>
    <row r="193" spans="1:37" ht="14.2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</row>
    <row r="194" spans="1:37" ht="14.2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</row>
    <row r="195" spans="1:37" ht="14.2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</row>
    <row r="196" spans="1:37" ht="14.2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</row>
    <row r="197" spans="1:37" ht="14.2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</row>
    <row r="198" spans="1:37" ht="14.2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</row>
    <row r="199" spans="1:37" ht="14.2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</row>
    <row r="200" spans="1:37" ht="14.2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</row>
    <row r="201" spans="1:37" ht="14.2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</row>
    <row r="202" spans="1:37" ht="14.2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</row>
    <row r="203" spans="1:37" ht="14.2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</row>
    <row r="204" spans="1:37" ht="14.2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</row>
    <row r="205" spans="1:37" ht="14.2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</row>
    <row r="206" spans="1:37" ht="14.2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</row>
    <row r="207" spans="1:37" ht="14.2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</row>
    <row r="208" spans="1:37" ht="14.2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</row>
    <row r="209" spans="1:37" ht="14.2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</row>
    <row r="210" spans="1:37" ht="14.2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</row>
    <row r="211" spans="1:37" ht="14.2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</row>
    <row r="212" spans="1:37" ht="14.2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</row>
    <row r="213" spans="1:37" ht="14.2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</row>
    <row r="214" spans="1:37" ht="14.2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</row>
    <row r="215" spans="1:37" ht="14.2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</row>
    <row r="216" spans="1:37" ht="14.2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</row>
    <row r="217" spans="1:37" ht="14.2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</row>
    <row r="218" spans="1:37" ht="14.2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</row>
    <row r="219" spans="1:37" ht="14.2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</row>
    <row r="220" spans="1:37" ht="14.2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</row>
    <row r="221" spans="1:37" ht="14.2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</row>
    <row r="222" spans="1:37" ht="14.2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</row>
    <row r="223" spans="1:37" ht="14.2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</row>
    <row r="224" spans="1:37" ht="14.2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</row>
    <row r="225" spans="1:37" ht="14.2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</row>
    <row r="226" spans="1:37" ht="14.2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</row>
    <row r="227" spans="1:37" ht="14.2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</row>
    <row r="228" spans="1:37" ht="14.2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</row>
    <row r="229" spans="1:37" ht="14.2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</row>
    <row r="230" spans="1:37" ht="14.2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</row>
    <row r="231" spans="1:37" ht="14.2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</row>
    <row r="232" spans="1:37" ht="14.2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</row>
    <row r="233" spans="1:37" ht="14.2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</row>
    <row r="234" spans="1:37" ht="14.2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</row>
    <row r="235" spans="1:37" ht="14.2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</row>
    <row r="236" spans="1:37" ht="14.2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</row>
    <row r="237" spans="1:37" ht="14.2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</row>
    <row r="238" spans="1:37" ht="14.2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</row>
    <row r="239" spans="1:37" ht="14.2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</row>
    <row r="240" spans="1:37" ht="14.2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</row>
    <row r="241" spans="1:37" ht="14.2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</row>
    <row r="242" spans="1:37" ht="14.2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</row>
    <row r="243" spans="1:37" ht="14.2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</row>
    <row r="244" spans="1:37" ht="14.2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</row>
    <row r="245" spans="1:37" ht="14.2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</row>
    <row r="246" spans="1:37" ht="14.2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</row>
    <row r="247" spans="1:37" ht="14.2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</row>
    <row r="248" spans="1:37" ht="14.2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</row>
    <row r="249" spans="1:37" ht="14.2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</row>
    <row r="250" spans="1:37" ht="14.2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</row>
    <row r="251" spans="1:37" ht="14.2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</row>
    <row r="252" spans="1:37" ht="14.2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</row>
    <row r="253" spans="1:37" ht="14.2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</row>
    <row r="254" spans="1:37" ht="14.2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</row>
    <row r="255" spans="1:37" ht="14.2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</row>
    <row r="256" spans="1:37" ht="14.2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</row>
    <row r="257" spans="1:37" ht="14.2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</row>
    <row r="258" spans="1:37" ht="14.2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</row>
    <row r="259" spans="1:37" ht="14.2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</row>
    <row r="260" spans="1:37" ht="14.2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</row>
    <row r="261" spans="1:37" ht="14.2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</row>
    <row r="262" spans="1:37" ht="14.2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</row>
    <row r="263" spans="1:37" ht="14.2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</row>
    <row r="264" spans="1:37" ht="14.2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</row>
    <row r="265" spans="1:37" ht="14.2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</row>
    <row r="266" spans="1:37" ht="14.2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</row>
    <row r="267" spans="1:37" ht="14.2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</row>
    <row r="268" spans="1:37" ht="14.2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</row>
    <row r="269" spans="1:37" ht="14.2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</row>
    <row r="270" spans="1:37" ht="14.2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</row>
    <row r="271" spans="1:37" ht="14.2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</row>
    <row r="272" spans="1:37" ht="14.2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</row>
    <row r="273" spans="1:37" ht="14.2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</row>
    <row r="274" spans="1:37" ht="14.2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</row>
    <row r="275" spans="1:37" ht="14.2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</row>
    <row r="276" spans="1:37" ht="14.2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</row>
    <row r="277" spans="1:37" ht="14.2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</row>
    <row r="278" spans="1:37" ht="14.2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</row>
    <row r="279" spans="1:37" ht="14.2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</row>
    <row r="280" spans="1:37" ht="14.2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</row>
    <row r="281" spans="1:37" ht="14.2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</row>
    <row r="282" spans="1:37" ht="14.2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</row>
    <row r="283" spans="1:37" ht="14.2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</row>
    <row r="284" spans="1:37" ht="14.2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</row>
    <row r="285" spans="1:37" ht="14.2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</row>
    <row r="286" spans="1:37" ht="14.2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</row>
    <row r="287" spans="1:37" ht="14.2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</row>
    <row r="288" spans="1:37" ht="14.2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</row>
    <row r="289" spans="1:37" ht="14.2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</row>
    <row r="290" spans="1:37" ht="14.2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</row>
    <row r="291" spans="1:37" ht="14.2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</row>
    <row r="292" spans="1:37" ht="14.2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</row>
    <row r="293" spans="1:37" ht="14.2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</row>
    <row r="294" spans="1:37" ht="14.2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</row>
    <row r="295" spans="1:37" ht="14.2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</row>
    <row r="296" spans="1:37" ht="14.2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</row>
    <row r="297" spans="1:37" ht="14.2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</row>
    <row r="298" spans="1:37" ht="14.2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</row>
    <row r="299" spans="1:37" ht="14.2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</row>
    <row r="300" spans="1:37" ht="14.2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</row>
    <row r="301" spans="1:37" ht="14.2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</row>
    <row r="302" spans="1:37" ht="14.2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</row>
    <row r="303" spans="1:37" ht="14.2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</row>
    <row r="304" spans="1:37" ht="14.2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</row>
    <row r="305" spans="1:37" ht="14.2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</row>
    <row r="306" spans="1:37" ht="14.2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</row>
    <row r="307" spans="1:37" ht="14.2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</row>
    <row r="308" spans="1:37" ht="14.2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</row>
    <row r="309" spans="1:37" ht="14.2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</row>
    <row r="310" spans="1:37" ht="14.2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</row>
    <row r="311" spans="1:37" ht="14.2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</row>
    <row r="312" spans="1:37" ht="14.2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</row>
    <row r="313" spans="1:37" ht="14.2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</row>
    <row r="314" spans="1:37" ht="14.2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</row>
    <row r="315" spans="1:37" ht="14.2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</row>
    <row r="316" spans="1:37" ht="14.2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</row>
    <row r="317" spans="1:37" ht="14.2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</row>
    <row r="318" spans="1:37" ht="14.2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</row>
    <row r="319" spans="1:37" ht="14.2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</row>
    <row r="320" spans="1:37" ht="14.2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</row>
    <row r="321" spans="1:37" ht="14.2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</row>
    <row r="322" spans="1:37" ht="14.2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</row>
    <row r="323" spans="1:37" ht="14.2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</row>
    <row r="324" spans="1:37" ht="14.2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</row>
    <row r="325" spans="1:37" ht="14.2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</row>
    <row r="326" spans="1:37" ht="14.2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</row>
    <row r="327" spans="1:37" ht="14.2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</row>
    <row r="328" spans="1:37" ht="14.2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</row>
    <row r="329" spans="1:37" ht="14.2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</row>
    <row r="330" spans="1:37" ht="14.2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</row>
    <row r="331" spans="1:37" ht="14.2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</row>
    <row r="332" spans="1:37" ht="14.2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</row>
    <row r="333" spans="1:37" ht="14.2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</row>
    <row r="334" spans="1:37" ht="14.2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</row>
    <row r="335" spans="1:37" ht="14.2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</row>
    <row r="336" spans="1:37" ht="14.2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</row>
    <row r="337" spans="1:37" ht="14.2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</row>
    <row r="338" spans="1:37" ht="14.2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</row>
    <row r="339" spans="1:37" ht="14.2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</row>
    <row r="340" spans="1:37" ht="14.2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</row>
    <row r="341" spans="1:37" ht="14.2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</row>
    <row r="342" spans="1:37" ht="14.2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</row>
    <row r="343" spans="1:37" ht="14.2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</row>
    <row r="344" spans="1:37" ht="14.2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</row>
    <row r="345" spans="1:37" ht="14.2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</row>
    <row r="346" spans="1:37" ht="14.2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</row>
    <row r="347" spans="1:37" ht="14.2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</row>
    <row r="348" spans="1:37" ht="14.2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</row>
    <row r="349" spans="1:37" ht="14.2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</row>
    <row r="350" spans="1:37" ht="14.2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</row>
    <row r="351" spans="1:37" ht="14.2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</row>
    <row r="352" spans="1:37" ht="14.2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</row>
    <row r="353" spans="1:37" ht="14.2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</row>
    <row r="354" spans="1:37" ht="14.2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</row>
    <row r="355" spans="1:37" ht="14.2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</row>
    <row r="356" spans="1:37" ht="14.2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</row>
    <row r="357" spans="1:37" ht="14.2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</row>
    <row r="358" spans="1:37" ht="14.2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</row>
    <row r="359" spans="1:37" ht="14.2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</row>
    <row r="360" spans="1:37" ht="14.2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</row>
    <row r="361" spans="1:37" ht="14.2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</row>
    <row r="362" spans="1:37" ht="14.2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</row>
    <row r="363" spans="1:37" ht="14.2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</row>
    <row r="364" spans="1:37" ht="14.2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</row>
    <row r="365" spans="1:37" ht="14.2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</row>
    <row r="366" spans="1:37" ht="14.2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</row>
    <row r="367" spans="1:37" ht="14.2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</row>
    <row r="368" spans="1:37" ht="14.2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</row>
    <row r="369" spans="1:37" ht="14.2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</row>
    <row r="370" spans="1:37" ht="14.2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</row>
    <row r="371" spans="1:37" ht="14.2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</row>
    <row r="372" spans="1:37" ht="14.2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</row>
    <row r="373" spans="1:37" ht="14.2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</row>
    <row r="374" spans="1:37" ht="14.2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</row>
    <row r="375" spans="1:37" ht="14.2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</row>
    <row r="376" spans="1:37" ht="14.2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</row>
    <row r="377" spans="1:37" ht="14.2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</row>
    <row r="378" spans="1:37" ht="14.2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</row>
    <row r="379" spans="1:37" ht="14.2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</row>
    <row r="380" spans="1:37" ht="14.2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</row>
    <row r="381" spans="1:37" ht="14.2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</row>
    <row r="382" spans="1:37" ht="14.2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</row>
    <row r="383" spans="1:37" ht="14.2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</row>
    <row r="384" spans="1:37" ht="14.2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</row>
    <row r="385" spans="1:37" ht="14.2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</row>
    <row r="386" spans="1:37" ht="14.2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</row>
    <row r="387" spans="1:37" ht="14.2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</row>
    <row r="388" spans="1:37" ht="14.2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</row>
    <row r="389" spans="1:37" ht="14.2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</row>
    <row r="390" spans="1:37" ht="14.2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</row>
    <row r="391" spans="1:37" ht="14.2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</row>
    <row r="392" spans="1:37" ht="14.2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</row>
    <row r="393" spans="1:37" ht="14.2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</row>
    <row r="394" spans="1:37" ht="14.2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</row>
    <row r="395" spans="1:37" ht="14.2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</row>
    <row r="396" spans="1:37" ht="14.2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</row>
    <row r="397" spans="1:37" ht="14.2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</row>
    <row r="398" spans="1:37" ht="14.2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</row>
    <row r="399" spans="1:37" ht="14.2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</row>
    <row r="400" spans="1:37" ht="14.2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</row>
    <row r="401" spans="1:37" ht="14.2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</row>
    <row r="402" spans="1:37" ht="14.2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</row>
    <row r="403" spans="1:37" ht="14.2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</row>
    <row r="404" spans="1:37" ht="14.2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</row>
    <row r="405" spans="1:37" ht="14.2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</row>
    <row r="406" spans="1:37" ht="14.2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</row>
    <row r="407" spans="1:37" ht="14.2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</row>
    <row r="408" spans="1:37" ht="14.2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</row>
    <row r="409" spans="1:37" ht="14.2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</row>
    <row r="410" spans="1:37" ht="14.2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</row>
    <row r="411" spans="1:37" ht="14.2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</row>
    <row r="412" spans="1:37" ht="14.2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</row>
    <row r="413" spans="1:37" ht="14.2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</row>
    <row r="414" spans="1:37" ht="14.2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</row>
    <row r="415" spans="1:37" ht="14.2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</row>
    <row r="416" spans="1:37" ht="14.2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</row>
    <row r="417" spans="1:37" ht="14.2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</row>
    <row r="418" spans="1:37" ht="14.2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</row>
    <row r="419" spans="1:37" ht="14.2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</row>
    <row r="420" spans="1:37" ht="14.2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</row>
    <row r="421" spans="1:37" ht="14.2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</row>
    <row r="422" spans="1:37" ht="14.2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</row>
    <row r="423" spans="1:37" ht="14.2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</row>
    <row r="424" spans="1:37" ht="14.2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</row>
    <row r="425" spans="1:37" ht="14.2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</row>
    <row r="426" spans="1:37" ht="14.2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</row>
    <row r="427" spans="1:37" ht="14.2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</row>
    <row r="428" spans="1:37" ht="14.2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</row>
    <row r="429" spans="1:37" ht="14.2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</row>
    <row r="430" spans="1:37" ht="14.2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</row>
    <row r="431" spans="1:37" ht="14.2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</row>
    <row r="432" spans="1:37" ht="14.2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</row>
    <row r="433" spans="1:37" ht="14.2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</row>
    <row r="434" spans="1:37" ht="14.2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</row>
    <row r="435" spans="1:37" ht="14.2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</row>
    <row r="436" spans="1:37" ht="14.2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</row>
    <row r="437" spans="1:37" ht="14.2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</row>
    <row r="438" spans="1:37" ht="14.2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</row>
    <row r="439" spans="1:37" ht="14.2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</row>
    <row r="440" spans="1:37" ht="14.2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</row>
    <row r="441" spans="1:37" ht="14.2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</row>
    <row r="442" spans="1:37" ht="14.2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</row>
    <row r="443" spans="1:37" ht="14.2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</row>
    <row r="444" spans="1:37" ht="14.2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</row>
    <row r="445" spans="1:37" ht="14.2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</row>
    <row r="446" spans="1:37" ht="14.2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</row>
    <row r="447" spans="1:37" ht="14.2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</row>
    <row r="448" spans="1:37" ht="14.2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</row>
    <row r="449" spans="1:37" ht="14.2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</row>
    <row r="450" spans="1:37" ht="14.2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</row>
    <row r="451" spans="1:37" ht="14.2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</row>
    <row r="452" spans="1:37" ht="14.2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</row>
    <row r="453" spans="1:37" ht="14.2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</row>
    <row r="454" spans="1:37" ht="14.2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</row>
    <row r="455" spans="1:37" ht="14.2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</row>
    <row r="456" spans="1:37" ht="14.2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</row>
    <row r="457" spans="1:37" ht="14.2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</row>
    <row r="458" spans="1:37" ht="14.2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</row>
    <row r="459" spans="1:37" ht="14.2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</row>
    <row r="460" spans="1:37" ht="14.2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</row>
    <row r="461" spans="1:37" ht="14.2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</row>
    <row r="462" spans="1:37" ht="14.2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</row>
    <row r="463" spans="1:37" ht="14.2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</row>
    <row r="464" spans="1:37" ht="14.2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</row>
    <row r="465" spans="1:37" ht="14.2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</row>
    <row r="466" spans="1:37" ht="14.2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</row>
    <row r="467" spans="1:37" ht="14.2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</row>
    <row r="468" spans="1:37" ht="14.2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</row>
    <row r="469" spans="1:37" ht="14.2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</row>
    <row r="470" spans="1:37" ht="14.2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</row>
    <row r="471" spans="1:37" ht="14.2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</row>
    <row r="472" spans="1:37" ht="14.2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</row>
    <row r="473" spans="1:37" ht="14.2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</row>
    <row r="474" spans="1:37" ht="14.2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</row>
    <row r="475" spans="1:37" ht="14.2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</row>
    <row r="476" spans="1:37" ht="14.2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</row>
    <row r="477" spans="1:37" ht="14.2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</row>
    <row r="478" spans="1:37" ht="14.2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</row>
    <row r="479" spans="1:37" ht="14.2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</row>
    <row r="480" spans="1:37" ht="14.2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</row>
    <row r="481" spans="1:37" ht="14.2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</row>
    <row r="482" spans="1:37" ht="14.2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</row>
    <row r="483" spans="1:37" ht="14.2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</row>
    <row r="484" spans="1:37" ht="14.2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</row>
    <row r="485" spans="1:37" ht="14.2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</row>
    <row r="486" spans="1:37" ht="14.2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</row>
    <row r="487" spans="1:37" ht="14.2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</row>
    <row r="488" spans="1:37" ht="14.2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</row>
    <row r="489" spans="1:37" ht="14.2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</row>
    <row r="490" spans="1:37" ht="14.2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</row>
    <row r="491" spans="1:37" ht="14.2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</row>
    <row r="492" spans="1:37" ht="14.2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</row>
    <row r="493" spans="1:37" ht="14.2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</row>
    <row r="494" spans="1:37" ht="14.2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</row>
    <row r="495" spans="1:37" ht="14.2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</row>
    <row r="496" spans="1:37" ht="14.2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</row>
    <row r="497" spans="1:37" ht="14.2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</row>
    <row r="498" spans="1:37" ht="14.2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</row>
    <row r="499" spans="1:37" ht="14.2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</row>
    <row r="500" spans="1:37" ht="14.2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</row>
    <row r="501" spans="1:37" ht="14.2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</row>
    <row r="502" spans="1:37" ht="14.2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</row>
    <row r="503" spans="1:37" ht="14.2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</row>
    <row r="504" spans="1:37" ht="14.2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</row>
    <row r="505" spans="1:37" ht="14.2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</row>
    <row r="506" spans="1:37" ht="14.2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</row>
    <row r="507" spans="1:37" ht="14.2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</row>
    <row r="508" spans="1:37" ht="14.2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</row>
    <row r="509" spans="1:37" ht="14.2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</row>
    <row r="510" spans="1:37" ht="14.2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</row>
    <row r="511" spans="1:37" ht="14.2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</row>
    <row r="512" spans="1:37" ht="14.2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</row>
    <row r="513" spans="1:37" ht="14.2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</row>
    <row r="514" spans="1:37" ht="14.2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</row>
    <row r="515" spans="1:37" ht="14.2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</row>
    <row r="516" spans="1:37" ht="14.2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</row>
    <row r="517" spans="1:37" ht="14.2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</row>
    <row r="518" spans="1:37" ht="14.2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</row>
    <row r="519" spans="1:37" ht="14.2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</row>
    <row r="520" spans="1:37" ht="14.2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</row>
    <row r="521" spans="1:37" ht="14.2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</row>
    <row r="522" spans="1:37" ht="14.2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</row>
    <row r="523" spans="1:37" ht="14.2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</row>
    <row r="524" spans="1:37" ht="14.2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</row>
    <row r="525" spans="1:37" ht="14.2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</row>
    <row r="526" spans="1:37" ht="14.2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</row>
    <row r="527" spans="1:37" ht="14.2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</row>
    <row r="528" spans="1:37" ht="14.2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</row>
    <row r="529" spans="1:37" ht="14.2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</row>
    <row r="530" spans="1:37" ht="14.2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</row>
    <row r="531" spans="1:37" ht="14.2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</row>
    <row r="532" spans="1:37" ht="14.2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</row>
    <row r="533" spans="1:37" ht="14.2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</row>
    <row r="534" spans="1:37" ht="14.2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</row>
    <row r="535" spans="1:37" ht="14.2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</row>
    <row r="536" spans="1:37" ht="14.2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</row>
    <row r="537" spans="1:37" ht="14.2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</row>
    <row r="538" spans="1:37" ht="14.2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</row>
    <row r="539" spans="1:37" ht="14.2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</row>
    <row r="540" spans="1:37" ht="14.2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</row>
    <row r="541" spans="1:37" ht="14.2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</row>
    <row r="542" spans="1:37" ht="14.2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</row>
    <row r="543" spans="1:37" ht="14.2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</row>
    <row r="544" spans="1:37" ht="14.2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</row>
    <row r="545" spans="1:37" ht="14.2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</row>
    <row r="546" spans="1:37" ht="14.2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</row>
    <row r="547" spans="1:37" ht="14.2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</row>
    <row r="548" spans="1:37" ht="14.2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</row>
    <row r="549" spans="1:37" ht="14.2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</row>
    <row r="550" spans="1:37" ht="14.2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</row>
    <row r="551" spans="1:37" ht="14.2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</row>
    <row r="552" spans="1:37" ht="14.2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</row>
    <row r="553" spans="1:37" ht="14.2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</row>
    <row r="554" spans="1:37" ht="14.2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</row>
    <row r="555" spans="1:37" ht="14.2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</row>
    <row r="556" spans="1:37" ht="14.2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</row>
    <row r="557" spans="1:37" ht="14.2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</row>
    <row r="558" spans="1:37" ht="14.2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</row>
    <row r="559" spans="1:37" ht="14.2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</row>
    <row r="560" spans="1:37" ht="14.2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</row>
    <row r="561" spans="1:37" ht="14.2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</row>
    <row r="562" spans="1:37" ht="14.2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</row>
    <row r="563" spans="1:37" ht="14.2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</row>
    <row r="564" spans="1:37" ht="14.2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</row>
    <row r="565" spans="1:37" ht="14.2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</row>
    <row r="566" spans="1:37" ht="14.2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</row>
    <row r="567" spans="1:37" ht="14.2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</row>
    <row r="568" spans="1:37" ht="14.2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</row>
    <row r="569" spans="1:37" ht="14.2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</row>
    <row r="570" spans="1:37" ht="14.2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</row>
    <row r="571" spans="1:37" ht="14.2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</row>
    <row r="572" spans="1:37" ht="14.2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</row>
    <row r="573" spans="1:37" ht="14.2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</row>
    <row r="574" spans="1:37" ht="14.2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</row>
    <row r="575" spans="1:37" ht="14.2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</row>
    <row r="576" spans="1:37" ht="14.2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</row>
    <row r="577" spans="1:37" ht="14.2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</row>
    <row r="578" spans="1:37" ht="14.2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</row>
    <row r="579" spans="1:37" ht="14.2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</row>
    <row r="580" spans="1:37" ht="14.2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</row>
    <row r="581" spans="1:37" ht="14.2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</row>
    <row r="582" spans="1:37" ht="14.2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</row>
    <row r="583" spans="1:37" ht="14.2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</row>
    <row r="584" spans="1:37" ht="14.2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</row>
    <row r="585" spans="1:37" ht="14.2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</row>
    <row r="586" spans="1:37" ht="14.2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</row>
    <row r="587" spans="1:37" ht="14.2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</row>
    <row r="588" spans="1:37" ht="14.2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</row>
    <row r="589" spans="1:37" ht="14.2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</row>
    <row r="590" spans="1:37" ht="14.2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</row>
    <row r="591" spans="1:37" ht="14.2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</row>
    <row r="592" spans="1:37" ht="14.2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</row>
    <row r="593" spans="1:37" ht="14.2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</row>
    <row r="594" spans="1:37" ht="14.2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</row>
    <row r="595" spans="1:37" ht="14.2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</row>
    <row r="596" spans="1:37" ht="14.2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</row>
    <row r="597" spans="1:37" ht="14.2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</row>
    <row r="598" spans="1:37" ht="14.2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</row>
    <row r="599" spans="1:37" ht="14.2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</row>
    <row r="600" spans="1:37" ht="14.2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</row>
    <row r="601" spans="1:37" ht="14.2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</row>
    <row r="602" spans="1:37" ht="14.2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</row>
    <row r="603" spans="1:37" ht="14.2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</row>
    <row r="604" spans="1:37" ht="14.2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</row>
    <row r="605" spans="1:37" ht="14.2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</row>
    <row r="606" spans="1:37" ht="14.2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</row>
    <row r="607" spans="1:37" ht="14.2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</row>
    <row r="608" spans="1:37" ht="14.2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</row>
    <row r="609" spans="1:37" ht="14.2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</row>
    <row r="610" spans="1:37" ht="14.2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</row>
    <row r="611" spans="1:37" ht="14.2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</row>
    <row r="612" spans="1:37" ht="14.2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</row>
    <row r="613" spans="1:37" ht="14.2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</row>
    <row r="614" spans="1:37" ht="14.2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</row>
    <row r="615" spans="1:37" ht="14.2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</row>
    <row r="616" spans="1:37" ht="14.2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</row>
    <row r="617" spans="1:37" ht="14.2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</row>
    <row r="618" spans="1:37" ht="14.2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</row>
    <row r="619" spans="1:37" ht="14.2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</row>
    <row r="620" spans="1:37" ht="14.2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</row>
    <row r="621" spans="1:37" ht="14.2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</row>
    <row r="622" spans="1:37" ht="14.2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</row>
    <row r="623" spans="1:37" ht="14.2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</row>
    <row r="624" spans="1:37" ht="14.2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</row>
    <row r="625" spans="1:37" ht="14.2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</row>
    <row r="626" spans="1:37" ht="14.2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</row>
    <row r="627" spans="1:37" ht="14.2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</row>
    <row r="628" spans="1:37" ht="14.2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</row>
    <row r="629" spans="1:37" ht="14.2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</row>
    <row r="630" spans="1:37" ht="14.2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</row>
    <row r="631" spans="1:37" ht="14.2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</row>
    <row r="632" spans="1:37" ht="14.2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</row>
    <row r="633" spans="1:37" ht="14.2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</row>
    <row r="634" spans="1:37" ht="14.2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</row>
    <row r="635" spans="1:37" ht="14.2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</row>
    <row r="636" spans="1:37" ht="14.2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</row>
    <row r="637" spans="1:37" ht="14.2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</row>
    <row r="638" spans="1:37" ht="14.2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</row>
    <row r="639" spans="1:37" ht="14.2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</row>
    <row r="640" spans="1:37" ht="14.2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</row>
    <row r="641" spans="1:37" ht="14.2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</row>
    <row r="642" spans="1:37" ht="14.2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</row>
    <row r="643" spans="1:37" ht="14.2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</row>
    <row r="644" spans="1:37" ht="14.2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</row>
    <row r="645" spans="1:37" ht="14.2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</row>
    <row r="646" spans="1:37" ht="14.2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</row>
    <row r="647" spans="1:37" ht="14.2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</row>
    <row r="648" spans="1:37" ht="14.2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</row>
    <row r="649" spans="1:37" ht="14.2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</row>
    <row r="650" spans="1:37" ht="14.2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</row>
    <row r="651" spans="1:37" ht="14.2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</row>
    <row r="652" spans="1:37" ht="14.2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</row>
    <row r="653" spans="1:37" ht="14.2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</row>
    <row r="654" spans="1:37" ht="14.2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</row>
    <row r="655" spans="1:37" ht="14.2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</row>
    <row r="656" spans="1:37" ht="14.2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</row>
    <row r="657" spans="1:37" ht="14.2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</row>
    <row r="658" spans="1:37" ht="14.2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</row>
    <row r="659" spans="1:37" ht="14.2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</row>
    <row r="660" spans="1:37" ht="14.2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</row>
    <row r="661" spans="1:37" ht="14.2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</row>
    <row r="662" spans="1:37" ht="14.2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</row>
    <row r="663" spans="1:37" ht="14.2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</row>
    <row r="664" spans="1:37" ht="14.2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</row>
    <row r="665" spans="1:37" ht="14.2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</row>
    <row r="666" spans="1:37" ht="14.2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</row>
    <row r="667" spans="1:37" ht="14.2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</row>
    <row r="668" spans="1:37" ht="14.2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</row>
    <row r="669" spans="1:37" ht="14.2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</row>
    <row r="670" spans="1:37" ht="14.2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</row>
    <row r="671" spans="1:37" ht="14.2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</row>
    <row r="672" spans="1:37" ht="14.2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</row>
    <row r="673" spans="1:37" ht="14.2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</row>
    <row r="674" spans="1:37" ht="14.2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</row>
    <row r="675" spans="1:37" ht="14.2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</row>
    <row r="676" spans="1:37" ht="14.2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</row>
    <row r="677" spans="1:37" ht="14.2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</row>
    <row r="678" spans="1:37" ht="14.2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</row>
    <row r="679" spans="1:37" ht="14.2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</row>
    <row r="680" spans="1:37" ht="14.2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</row>
    <row r="681" spans="1:37" ht="14.2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</row>
    <row r="682" spans="1:37" ht="14.2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</row>
    <row r="683" spans="1:37" ht="14.2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</row>
    <row r="684" spans="1:37" ht="14.2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</row>
    <row r="685" spans="1:37" ht="14.2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</row>
    <row r="686" spans="1:37" ht="14.2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</row>
    <row r="687" spans="1:37" ht="14.2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</row>
    <row r="688" spans="1:37" ht="14.2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</row>
    <row r="689" spans="1:37" ht="14.2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</row>
    <row r="690" spans="1:37" ht="14.2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</row>
    <row r="691" spans="1:37" ht="14.2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</row>
    <row r="692" spans="1:37" ht="14.2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</row>
    <row r="693" spans="1:37" ht="14.2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</row>
    <row r="694" spans="1:37" ht="14.2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</row>
    <row r="695" spans="1:37" ht="14.2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</row>
    <row r="696" spans="1:37" ht="14.2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</row>
    <row r="697" spans="1:37" ht="14.2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</row>
    <row r="698" spans="1:37" ht="14.2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</row>
    <row r="699" spans="1:37" ht="14.2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</row>
    <row r="700" spans="1:37" ht="14.2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</row>
    <row r="701" spans="1:37" ht="14.2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</row>
    <row r="702" spans="1:37" ht="14.2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</row>
    <row r="703" spans="1:37" ht="14.2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</row>
    <row r="704" spans="1:37" ht="14.2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</row>
    <row r="705" spans="1:37" ht="14.2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</row>
    <row r="706" spans="1:37" ht="14.2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</row>
    <row r="707" spans="1:37" ht="14.2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</row>
    <row r="708" spans="1:37" ht="14.2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</row>
    <row r="709" spans="1:37" ht="14.2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</row>
    <row r="710" spans="1:37" ht="14.2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</row>
    <row r="711" spans="1:37" ht="14.2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</row>
    <row r="712" spans="1:37" ht="14.2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</row>
    <row r="713" spans="1:37" ht="14.2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</row>
    <row r="714" spans="1:37" ht="14.2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</row>
    <row r="715" spans="1:37" ht="14.2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</row>
    <row r="716" spans="1:37" ht="14.2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</row>
    <row r="717" spans="1:37" ht="14.2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</row>
    <row r="718" spans="1:37" ht="14.2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</row>
    <row r="719" spans="1:37" ht="14.2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</row>
    <row r="720" spans="1:37" ht="14.2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</row>
    <row r="721" spans="1:37" ht="14.2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</row>
    <row r="722" spans="1:37" ht="14.2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</row>
    <row r="723" spans="1:37" ht="14.2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</row>
    <row r="724" spans="1:37" ht="14.2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</row>
    <row r="725" spans="1:37" ht="14.2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</row>
    <row r="726" spans="1:37" ht="14.2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</row>
    <row r="727" spans="1:37" ht="14.2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</row>
    <row r="728" spans="1:37" ht="14.2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</row>
    <row r="729" spans="1:37" ht="14.2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</row>
    <row r="730" spans="1:37" ht="14.2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</row>
    <row r="731" spans="1:37" ht="14.2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</row>
    <row r="732" spans="1:37" ht="14.2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</row>
    <row r="733" spans="1:37" ht="14.2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</row>
    <row r="734" spans="1:37" ht="14.2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</row>
    <row r="735" spans="1:37" ht="14.2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</row>
    <row r="736" spans="1:37" ht="14.2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</row>
    <row r="737" spans="1:37" ht="14.2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</row>
    <row r="738" spans="1:37" ht="14.2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</row>
    <row r="739" spans="1:37" ht="14.2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</row>
    <row r="740" spans="1:37" ht="14.2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</row>
    <row r="741" spans="1:37" ht="14.2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</row>
    <row r="742" spans="1:37" ht="14.2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</row>
    <row r="743" spans="1:37" ht="14.2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</row>
    <row r="744" spans="1:37" ht="14.2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</row>
    <row r="745" spans="1:37" ht="14.2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</row>
    <row r="746" spans="1:37" ht="14.2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</row>
    <row r="747" spans="1:37" ht="14.2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</row>
    <row r="748" spans="1:37" ht="14.2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</row>
    <row r="749" spans="1:37" ht="14.2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</row>
    <row r="750" spans="1:37" ht="14.2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</row>
    <row r="751" spans="1:37" ht="14.2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</row>
    <row r="752" spans="1:37" ht="14.2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</row>
    <row r="753" spans="1:37" ht="14.2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</row>
    <row r="754" spans="1:37" ht="14.2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</row>
    <row r="755" spans="1:37" ht="14.2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</row>
    <row r="756" spans="1:37" ht="14.2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</row>
    <row r="757" spans="1:37" ht="14.2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</row>
    <row r="758" spans="1:37" ht="14.2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</row>
    <row r="759" spans="1:37" ht="14.2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</row>
    <row r="760" spans="1:37" ht="14.2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</row>
    <row r="761" spans="1:37" ht="14.2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</row>
    <row r="762" spans="1:37" ht="14.2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</row>
    <row r="763" spans="1:37" ht="14.2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</row>
    <row r="764" spans="1:37" ht="14.2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</row>
    <row r="765" spans="1:37" ht="14.2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</row>
    <row r="766" spans="1:37" ht="14.2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</row>
    <row r="767" spans="1:37" ht="14.2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</row>
    <row r="768" spans="1:37" ht="14.2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</row>
    <row r="769" spans="1:37" ht="14.2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</row>
    <row r="770" spans="1:37" ht="14.2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</row>
    <row r="771" spans="1:37" ht="14.2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</row>
    <row r="772" spans="1:37" ht="14.2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</row>
    <row r="773" spans="1:37" ht="14.2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</row>
    <row r="774" spans="1:37" ht="14.2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</row>
    <row r="775" spans="1:37" ht="14.2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</row>
    <row r="776" spans="1:37" ht="14.2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</row>
    <row r="777" spans="1:37" ht="14.2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</row>
    <row r="778" spans="1:37" ht="14.2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</row>
    <row r="779" spans="1:37" ht="14.2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</row>
    <row r="780" spans="1:37" ht="14.2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</row>
    <row r="781" spans="1:37" ht="14.2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</row>
    <row r="782" spans="1:37" ht="14.2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</row>
    <row r="783" spans="1:37" ht="14.2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</row>
    <row r="784" spans="1:37" ht="14.2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</row>
    <row r="785" spans="1:37" ht="14.2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</row>
    <row r="786" spans="1:37" ht="14.2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</row>
    <row r="787" spans="1:37" ht="14.2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</row>
    <row r="788" spans="1:37" ht="14.2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</row>
    <row r="789" spans="1:37" ht="14.2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</row>
    <row r="790" spans="1:37" ht="14.2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</row>
    <row r="791" spans="1:37" ht="14.2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</row>
    <row r="792" spans="1:37" ht="14.2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</row>
    <row r="793" spans="1:37" ht="14.2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</row>
    <row r="794" spans="1:37" ht="14.2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</row>
    <row r="795" spans="1:37" ht="14.2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</row>
    <row r="796" spans="1:37" ht="14.2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</row>
    <row r="797" spans="1:37" ht="14.2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</row>
    <row r="798" spans="1:37" ht="14.2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</row>
    <row r="799" spans="1:37" ht="14.2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</row>
    <row r="800" spans="1:37" ht="14.2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</row>
    <row r="801" spans="1:37" ht="14.2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</row>
    <row r="802" spans="1:37" ht="14.2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</row>
    <row r="803" spans="1:37" ht="14.2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</row>
    <row r="804" spans="1:37" ht="14.2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</row>
    <row r="805" spans="1:37" ht="14.2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</row>
    <row r="806" spans="1:37" ht="14.2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</row>
    <row r="807" spans="1:37" ht="14.2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</row>
    <row r="808" spans="1:37" ht="14.2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</row>
    <row r="809" spans="1:37" ht="14.2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</row>
    <row r="810" spans="1:37" ht="14.2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</row>
    <row r="811" spans="1:37" ht="14.2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</row>
    <row r="812" spans="1:37" ht="14.2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</row>
    <row r="813" spans="1:37" ht="14.2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</row>
    <row r="814" spans="1:37" ht="14.2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</row>
    <row r="815" spans="1:37" ht="14.2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</row>
    <row r="816" spans="1:37" ht="14.2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</row>
    <row r="817" spans="1:37" ht="14.2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</row>
    <row r="818" spans="1:37" ht="14.2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</row>
    <row r="819" spans="1:37" ht="14.2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</row>
    <row r="820" spans="1:37" ht="14.2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</row>
    <row r="821" spans="1:37" ht="14.2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</row>
    <row r="822" spans="1:37" ht="14.2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</row>
    <row r="823" spans="1:37" ht="14.2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</row>
    <row r="824" spans="1:37" ht="14.2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</row>
    <row r="825" spans="1:37" ht="14.2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</row>
    <row r="826" spans="1:37" ht="14.2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</row>
    <row r="827" spans="1:37" ht="14.2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</row>
    <row r="828" spans="1:37" ht="14.2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</row>
    <row r="829" spans="1:37" ht="14.2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</row>
    <row r="830" spans="1:37" ht="14.2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</row>
    <row r="831" spans="1:37" ht="14.2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</row>
    <row r="832" spans="1:37" ht="14.2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</row>
    <row r="833" spans="1:37" ht="14.2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</row>
    <row r="834" spans="1:37" ht="14.2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</row>
    <row r="835" spans="1:37" ht="14.2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</row>
    <row r="836" spans="1:37" ht="14.2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</row>
    <row r="837" spans="1:37" ht="14.2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</row>
    <row r="838" spans="1:37" ht="14.2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</row>
    <row r="839" spans="1:37" ht="14.2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</row>
    <row r="840" spans="1:37" ht="14.2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</row>
    <row r="841" spans="1:37" ht="14.2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</row>
    <row r="842" spans="1:37" ht="14.2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</row>
    <row r="843" spans="1:37" ht="14.2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</row>
    <row r="844" spans="1:37" ht="14.2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</row>
    <row r="845" spans="1:37" ht="14.2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</row>
    <row r="846" spans="1:37" ht="14.2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</row>
    <row r="847" spans="1:37" ht="14.2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</row>
    <row r="848" spans="1:37" ht="14.2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</row>
    <row r="849" spans="1:37" ht="14.2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</row>
    <row r="850" spans="1:37" ht="14.2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</row>
    <row r="851" spans="1:37" ht="14.2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</row>
    <row r="852" spans="1:37" ht="14.2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</row>
    <row r="853" spans="1:37" ht="14.2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</row>
    <row r="854" spans="1:37" ht="14.2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</row>
    <row r="855" spans="1:37" ht="14.2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</row>
    <row r="856" spans="1:37" ht="14.2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</row>
    <row r="857" spans="1:37" ht="14.2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</row>
    <row r="858" spans="1:37" ht="14.2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</row>
    <row r="859" spans="1:37" ht="14.2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</row>
    <row r="860" spans="1:37" ht="14.2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</row>
    <row r="861" spans="1:37" ht="14.2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</row>
    <row r="862" spans="1:37" ht="14.2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</row>
    <row r="863" spans="1:37" ht="14.2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</row>
    <row r="864" spans="1:37" ht="14.2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</row>
    <row r="865" spans="1:37" ht="14.2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</row>
    <row r="866" spans="1:37" ht="14.2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</row>
    <row r="867" spans="1:37" ht="14.2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</row>
    <row r="868" spans="1:37" ht="14.2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</row>
    <row r="869" spans="1:37" ht="14.2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</row>
    <row r="870" spans="1:37" ht="14.2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</row>
    <row r="871" spans="1:37" ht="14.2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</row>
    <row r="872" spans="1:37" ht="14.2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</row>
    <row r="873" spans="1:37" ht="14.2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</row>
    <row r="874" spans="1:37" ht="14.2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</row>
    <row r="875" spans="1:37" ht="14.2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</row>
    <row r="876" spans="1:37" ht="14.2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</row>
    <row r="877" spans="1:37" ht="14.2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</row>
    <row r="878" spans="1:37" ht="14.2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</row>
    <row r="879" spans="1:37" ht="14.2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</row>
    <row r="880" spans="1:37" ht="14.2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</row>
    <row r="881" spans="1:37" ht="14.2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</row>
    <row r="882" spans="1:37" ht="14.2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</row>
    <row r="883" spans="1:37" ht="14.2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</row>
    <row r="884" spans="1:37" ht="14.2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</row>
    <row r="885" spans="1:37" ht="14.2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</row>
    <row r="886" spans="1:37" ht="14.2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</row>
    <row r="887" spans="1:37" ht="14.2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</row>
    <row r="888" spans="1:37" ht="14.2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</row>
    <row r="889" spans="1:37" ht="14.2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</row>
    <row r="890" spans="1:37" ht="14.2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</row>
    <row r="891" spans="1:37" ht="14.2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</row>
    <row r="892" spans="1:37" ht="14.2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</row>
    <row r="893" spans="1:37" ht="14.2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</row>
    <row r="894" spans="1:37" ht="14.2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</row>
    <row r="895" spans="1:37" ht="14.2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</row>
    <row r="896" spans="1:37" ht="14.2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</row>
    <row r="897" spans="1:37" ht="14.2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</row>
    <row r="898" spans="1:37" ht="14.2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</row>
    <row r="899" spans="1:37" ht="14.2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</row>
    <row r="900" spans="1:37" ht="14.2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</row>
    <row r="901" spans="1:37" ht="14.2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</row>
    <row r="902" spans="1:37" ht="14.2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</row>
    <row r="903" spans="1:37" ht="14.2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</row>
    <row r="904" spans="1:37" ht="14.2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</row>
    <row r="905" spans="1:37" ht="14.2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</row>
    <row r="906" spans="1:37" ht="14.2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</row>
    <row r="907" spans="1:37" ht="14.2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</row>
    <row r="908" spans="1:37" ht="14.2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</row>
    <row r="909" spans="1:37" ht="14.2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</row>
    <row r="910" spans="1:37" ht="14.2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</row>
    <row r="911" spans="1:37" ht="14.2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</row>
    <row r="912" spans="1:37" ht="14.2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</row>
    <row r="913" spans="1:37" ht="14.2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</row>
    <row r="914" spans="1:37" ht="14.2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</row>
    <row r="915" spans="1:37" ht="14.2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</row>
    <row r="916" spans="1:37" ht="14.2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</row>
    <row r="917" spans="1:37" ht="14.2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</row>
    <row r="918" spans="1:37" ht="14.2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</row>
    <row r="919" spans="1:37" ht="14.2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</row>
    <row r="920" spans="1:37" ht="14.2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</row>
    <row r="921" spans="1:37" ht="14.2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</row>
    <row r="922" spans="1:37" ht="14.2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</row>
    <row r="923" spans="1:37" ht="14.2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</row>
    <row r="924" spans="1:37" ht="14.2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</row>
    <row r="925" spans="1:37" ht="14.2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</row>
    <row r="926" spans="1:37" ht="14.2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</row>
    <row r="927" spans="1:37" ht="14.2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</row>
    <row r="928" spans="1:37" ht="14.2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</row>
    <row r="929" spans="1:37" ht="14.2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</row>
    <row r="930" spans="1:37" ht="14.2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</row>
    <row r="931" spans="1:37" ht="14.2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</row>
    <row r="932" spans="1:37" ht="14.2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</row>
    <row r="933" spans="1:37" ht="14.2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</row>
    <row r="934" spans="1:37" ht="14.2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</row>
    <row r="935" spans="1:37" ht="14.2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</row>
    <row r="936" spans="1:37" ht="14.2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</row>
    <row r="937" spans="1:37" ht="14.2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</row>
    <row r="938" spans="1:37" ht="14.2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</row>
    <row r="939" spans="1:37" ht="14.2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</row>
    <row r="940" spans="1:37" ht="14.2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</row>
    <row r="941" spans="1:37" ht="14.2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</row>
    <row r="942" spans="1:37" ht="14.2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</row>
    <row r="943" spans="1:37" ht="14.2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</row>
    <row r="944" spans="1:37" ht="14.2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</row>
    <row r="945" spans="1:37" ht="14.2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</row>
    <row r="946" spans="1:37" ht="14.2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</row>
    <row r="947" spans="1:37" ht="14.2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</row>
    <row r="948" spans="1:37" ht="14.2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</row>
    <row r="949" spans="1:37" ht="14.2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</row>
    <row r="950" spans="1:37" ht="14.2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</row>
    <row r="951" spans="1:37" ht="14.2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</row>
    <row r="952" spans="1:37" ht="14.2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</row>
    <row r="953" spans="1:37" ht="14.2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</row>
    <row r="954" spans="1:37" ht="14.2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</row>
    <row r="955" spans="1:37" ht="14.2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</row>
    <row r="956" spans="1:37" ht="14.2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</row>
    <row r="957" spans="1:37" ht="14.2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</row>
    <row r="958" spans="1:37" ht="14.2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</row>
    <row r="959" spans="1:37" ht="14.2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</row>
    <row r="960" spans="1:37" ht="14.2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</row>
    <row r="961" spans="1:37" ht="14.2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</row>
    <row r="962" spans="1:37" ht="14.2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</row>
    <row r="963" spans="1:37" ht="14.2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</row>
    <row r="964" spans="1:37" ht="14.2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</row>
    <row r="965" spans="1:37" ht="14.2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</row>
    <row r="966" spans="1:37" ht="14.2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</row>
    <row r="967" spans="1:37" ht="14.2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</row>
    <row r="968" spans="1:37" ht="14.2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</row>
    <row r="969" spans="1:37" ht="14.2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</row>
    <row r="970" spans="1:37" ht="14.2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</row>
    <row r="971" spans="1:37" ht="14.2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</row>
    <row r="972" spans="1:37" ht="14.2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</row>
    <row r="973" spans="1:37" ht="14.2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</row>
    <row r="974" spans="1:37" ht="14.2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</row>
    <row r="975" spans="1:37" ht="14.2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</row>
    <row r="976" spans="1:37" ht="14.2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</row>
    <row r="977" spans="1:37" ht="14.2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</row>
    <row r="978" spans="1:37" ht="14.2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</row>
    <row r="979" spans="1:37" ht="14.2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</row>
    <row r="980" spans="1:37" ht="14.2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</row>
    <row r="981" spans="1:37" ht="14.2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</row>
    <row r="982" spans="1:37" ht="14.2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</row>
    <row r="983" spans="1:37" ht="14.2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</row>
    <row r="984" spans="1:37" ht="14.2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</row>
    <row r="985" spans="1:37" ht="14.2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</row>
    <row r="986" spans="1:37" ht="14.2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</row>
    <row r="987" spans="1:37" ht="14.2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</row>
    <row r="988" spans="1:37" ht="14.2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</row>
    <row r="989" spans="1:37" ht="14.2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</row>
    <row r="990" spans="1:37" ht="14.2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</row>
    <row r="991" spans="1:37" ht="14.2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</row>
    <row r="992" spans="1:37" ht="14.2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</row>
    <row r="993" spans="1:37" ht="14.2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</row>
    <row r="994" spans="1:37" ht="14.2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</row>
    <row r="995" spans="1:37" ht="14.2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</row>
    <row r="996" spans="1:37" ht="14.2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</row>
    <row r="997" spans="1:37" ht="14.2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</row>
    <row r="998" spans="1:37" ht="14.2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</row>
  </sheetData>
  <mergeCells count="56">
    <mergeCell ref="AK6:AK7"/>
    <mergeCell ref="B2:F4"/>
    <mergeCell ref="G2:AI4"/>
    <mergeCell ref="G6:G7"/>
    <mergeCell ref="H6:I6"/>
    <mergeCell ref="J6:K6"/>
    <mergeCell ref="L6:M6"/>
    <mergeCell ref="AJ2:AK2"/>
    <mergeCell ref="AJ3:AK3"/>
    <mergeCell ref="AJ4:AK4"/>
    <mergeCell ref="B8:AK8"/>
    <mergeCell ref="B6:F7"/>
    <mergeCell ref="B9:F9"/>
    <mergeCell ref="B10:F10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J7"/>
    <mergeCell ref="C35:F35"/>
    <mergeCell ref="C36:F36"/>
    <mergeCell ref="C38:F38"/>
    <mergeCell ref="B22:F22"/>
    <mergeCell ref="B23:F23"/>
    <mergeCell ref="B25:F25"/>
    <mergeCell ref="B26:F26"/>
    <mergeCell ref="B28:F28"/>
    <mergeCell ref="B29:F29"/>
    <mergeCell ref="B30:F30"/>
    <mergeCell ref="B32:F32"/>
    <mergeCell ref="H11:AK11"/>
    <mergeCell ref="B12:AK12"/>
    <mergeCell ref="H15:AK15"/>
    <mergeCell ref="B16:AK16"/>
    <mergeCell ref="B11:F11"/>
    <mergeCell ref="B13:F13"/>
    <mergeCell ref="B15:F15"/>
    <mergeCell ref="B14:F14"/>
    <mergeCell ref="H26:AK26"/>
    <mergeCell ref="B27:AK27"/>
    <mergeCell ref="H30:AK30"/>
    <mergeCell ref="B17:F17"/>
    <mergeCell ref="B19:F19"/>
    <mergeCell ref="B20:F20"/>
    <mergeCell ref="H20:AK20"/>
    <mergeCell ref="B21:AK21"/>
    <mergeCell ref="H23:AK23"/>
    <mergeCell ref="B24:AK24"/>
    <mergeCell ref="B18:F18"/>
  </mergeCells>
  <pageMargins left="0.7" right="0.7" top="0.75" bottom="0.75" header="0" footer="0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A0E8-EBED-4B6C-9ECA-C7FEAAF865D3}">
  <dimension ref="C5:K18"/>
  <sheetViews>
    <sheetView workbookViewId="0">
      <selection activeCell="H4" sqref="H4"/>
    </sheetView>
  </sheetViews>
  <sheetFormatPr baseColWidth="10" defaultRowHeight="15" x14ac:dyDescent="0.25"/>
  <cols>
    <col min="3" max="3" width="21.7109375" bestFit="1" customWidth="1"/>
  </cols>
  <sheetData>
    <row r="5" spans="3:11" x14ac:dyDescent="0.25">
      <c r="C5" s="82" t="s">
        <v>37</v>
      </c>
      <c r="D5">
        <v>310000</v>
      </c>
      <c r="E5">
        <v>13</v>
      </c>
      <c r="G5">
        <f>D5*E5</f>
        <v>4030000</v>
      </c>
    </row>
    <row r="6" spans="3:11" x14ac:dyDescent="0.25">
      <c r="C6" s="83"/>
      <c r="D6">
        <v>380000</v>
      </c>
      <c r="E6">
        <v>13</v>
      </c>
      <c r="G6">
        <f>D6*E6</f>
        <v>4940000</v>
      </c>
    </row>
    <row r="7" spans="3:11" x14ac:dyDescent="0.25">
      <c r="D7">
        <v>388000</v>
      </c>
      <c r="E7" s="1">
        <v>13</v>
      </c>
      <c r="F7" s="2">
        <v>6</v>
      </c>
      <c r="G7">
        <f>D7*E7*F7</f>
        <v>30264000</v>
      </c>
    </row>
    <row r="8" spans="3:11" x14ac:dyDescent="0.25">
      <c r="C8" s="2" t="s">
        <v>38</v>
      </c>
      <c r="D8">
        <v>1800000</v>
      </c>
      <c r="E8" s="1">
        <v>6</v>
      </c>
      <c r="G8">
        <f>D8*E8</f>
        <v>10800000</v>
      </c>
    </row>
    <row r="9" spans="3:11" x14ac:dyDescent="0.25">
      <c r="D9">
        <v>70000</v>
      </c>
      <c r="E9" s="1">
        <v>13</v>
      </c>
      <c r="G9">
        <f>D9*E9</f>
        <v>910000</v>
      </c>
    </row>
    <row r="10" spans="3:11" ht="15.75" thickBot="1" x14ac:dyDescent="0.3">
      <c r="C10" s="2" t="s">
        <v>39</v>
      </c>
      <c r="D10">
        <v>400000</v>
      </c>
      <c r="E10" s="1">
        <v>6</v>
      </c>
      <c r="G10" s="1">
        <f>D10*E10</f>
        <v>2400000</v>
      </c>
    </row>
    <row r="11" spans="3:11" ht="30.75" thickBot="1" x14ac:dyDescent="0.3">
      <c r="C11" s="3" t="s">
        <v>40</v>
      </c>
      <c r="D11">
        <v>19000</v>
      </c>
      <c r="E11" s="1">
        <v>4</v>
      </c>
      <c r="F11">
        <v>5</v>
      </c>
      <c r="G11" s="1">
        <f>D11*E11*F11</f>
        <v>380000</v>
      </c>
      <c r="K11" s="30">
        <v>100000</v>
      </c>
    </row>
    <row r="12" spans="3:11" ht="15.75" thickBot="1" x14ac:dyDescent="0.3">
      <c r="C12" s="2" t="s">
        <v>41</v>
      </c>
      <c r="D12">
        <v>2800000</v>
      </c>
      <c r="E12">
        <v>4</v>
      </c>
      <c r="G12">
        <f>D12*E12</f>
        <v>11200000</v>
      </c>
      <c r="K12" s="30">
        <v>17580667</v>
      </c>
    </row>
    <row r="13" spans="3:11" ht="15.75" thickBot="1" x14ac:dyDescent="0.3">
      <c r="D13">
        <v>600000</v>
      </c>
      <c r="E13">
        <v>9</v>
      </c>
      <c r="G13">
        <f>D13*E13</f>
        <v>5400000</v>
      </c>
      <c r="K13" s="31">
        <v>200000</v>
      </c>
    </row>
    <row r="14" spans="3:11" ht="15.75" thickBot="1" x14ac:dyDescent="0.3">
      <c r="G14">
        <f>SUM(G5:G13)</f>
        <v>70324000</v>
      </c>
      <c r="K14" s="32">
        <v>2400000</v>
      </c>
    </row>
    <row r="15" spans="3:11" x14ac:dyDescent="0.25">
      <c r="K15" s="33">
        <v>3900000</v>
      </c>
    </row>
    <row r="16" spans="3:11" x14ac:dyDescent="0.25">
      <c r="K16" s="29">
        <f>SUM(K11:K15)</f>
        <v>24180667</v>
      </c>
    </row>
    <row r="17" spans="3:7" x14ac:dyDescent="0.25">
      <c r="C17" s="4" t="s">
        <v>42</v>
      </c>
      <c r="D17" s="5">
        <v>60000</v>
      </c>
      <c r="E17" s="5">
        <v>50</v>
      </c>
      <c r="F17" s="5">
        <f>D17*E17</f>
        <v>3000000</v>
      </c>
      <c r="G17" s="5"/>
    </row>
    <row r="18" spans="3:7" ht="18" x14ac:dyDescent="0.25">
      <c r="C18" s="4" t="s">
        <v>44</v>
      </c>
      <c r="D18" s="5">
        <v>40000</v>
      </c>
      <c r="E18" s="5">
        <v>60</v>
      </c>
      <c r="F18" s="5">
        <f>D18*E18</f>
        <v>2400000</v>
      </c>
      <c r="G18" s="5"/>
    </row>
  </sheetData>
  <mergeCells count="1"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CTRL PRESUPUESTO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USUARIO</cp:lastModifiedBy>
  <dcterms:created xsi:type="dcterms:W3CDTF">2015-01-10T17:13:03Z</dcterms:created>
  <dcterms:modified xsi:type="dcterms:W3CDTF">2025-06-05T20:53:55Z</dcterms:modified>
</cp:coreProperties>
</file>